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60" windowWidth="19320" windowHeight="12060" tabRatio="758" activeTab="1"/>
  </bookViews>
  <sheets>
    <sheet name="Cover Page " sheetId="16" r:id="rId1"/>
    <sheet name="1. Key General Assumptions" sheetId="17" r:id="rId2"/>
    <sheet name="2. Key Financial Assumptions" sheetId="18" r:id="rId3"/>
    <sheet name="3. Development Budget" sheetId="1" r:id="rId4"/>
    <sheet name="4. Development Timeline" sheetId="21" r:id="rId5"/>
    <sheet name="5. Sources of Funds" sheetId="6" r:id="rId6"/>
    <sheet name="6. Pro Forma Inputs" sheetId="4" r:id="rId7"/>
    <sheet name="7. Pro Forma page 2" sheetId="22" r:id="rId8"/>
    <sheet name="8. Pro Forma page 3" sheetId="23" r:id="rId9"/>
    <sheet name="9. Pro Forma page 4" sheetId="24" r:id="rId10"/>
    <sheet name="10. Pro Forma page 5" sheetId="25" r:id="rId11"/>
    <sheet name="OPTIONAL - Pro Forma (Hardcode)" sheetId="20" r:id="rId12"/>
  </sheets>
  <definedNames>
    <definedName name="P" localSheetId="11">#REF!</definedName>
    <definedName name="P">#REF!</definedName>
    <definedName name="Pinter_Area_GPA" localSheetId="11">#REF!</definedName>
    <definedName name="Pinter_Area_GPA">#REF!</definedName>
    <definedName name="_xlnm.Print_Area" localSheetId="1">'1. Key General Assumptions'!$A$1:$F$35</definedName>
    <definedName name="_xlnm.Print_Area" localSheetId="2">'2. Key Financial Assumptions'!$A$1:$E$62</definedName>
    <definedName name="_xlnm.Print_Area" localSheetId="3">'3. Development Budget'!$A$1:$G$65</definedName>
    <definedName name="_xlnm.Print_Area" localSheetId="5">'5. Sources of Funds'!$A$1:$M$44</definedName>
    <definedName name="_xlnm.Print_Area" localSheetId="6">'6. Pro Forma Inputs'!$A$1:$N$50</definedName>
    <definedName name="_xlnm.Print_Area" localSheetId="7">'7. Pro Forma page 2'!$A$1:$AF$49</definedName>
    <definedName name="_xlnm.Print_Area" localSheetId="8">'8. Pro Forma page 3'!$A$1:$AF$32</definedName>
    <definedName name="_xlnm.Print_Area" localSheetId="0">'Cover Page '!$A$2:$A$4</definedName>
    <definedName name="_xlnm.Print_Area" localSheetId="11">'OPTIONAL - Pro Forma (Hardcode)'!$A$1:$AF$170</definedName>
    <definedName name="Print_Area_MI" localSheetId="1">#REF!</definedName>
    <definedName name="Print_Area_MI" localSheetId="2">#REF!</definedName>
    <definedName name="Print_Area_MI" localSheetId="0">#REF!</definedName>
    <definedName name="Print_Area_MI" localSheetId="11">#REF!</definedName>
    <definedName name="Print_Area_MI">#REF!</definedName>
    <definedName name="_xlnm.Print_Titles" localSheetId="1">'1. Key General Assumptions'!$A:$A,'1. Key General Assumptions'!$3:$3</definedName>
    <definedName name="_xlnm.Print_Titles" localSheetId="10">'10. Pro Forma page 5'!$A:$B</definedName>
    <definedName name="_xlnm.Print_Titles" localSheetId="6">'6. Pro Forma Inputs'!$A:$B</definedName>
    <definedName name="_xlnm.Print_Titles" localSheetId="7">'7. Pro Forma page 2'!$A:$B</definedName>
    <definedName name="_xlnm.Print_Titles" localSheetId="8">'8. Pro Forma page 3'!$A:$B</definedName>
    <definedName name="_xlnm.Print_Titles" localSheetId="9">'9. Pro Forma page 4'!$A:$B</definedName>
    <definedName name="_xlnm.Print_Titles" localSheetId="11">'OPTIONAL - Pro Forma (Hardcode)'!$A:$A,'OPTIONAL - Pro Forma (Hardcode)'!$4:$4</definedName>
    <definedName name="solver_lin" localSheetId="6" hidden="1">0</definedName>
    <definedName name="solver_lin" localSheetId="11" hidden="1">0</definedName>
    <definedName name="solver_num" localSheetId="6" hidden="1">0</definedName>
    <definedName name="solver_num" localSheetId="11" hidden="1">0</definedName>
    <definedName name="solver_opt" localSheetId="6" hidden="1">'6. Pro Forma Inputs'!#REF!</definedName>
    <definedName name="solver_opt" localSheetId="11" hidden="1">'OPTIONAL - Pro Forma (Hardcode)'!#REF!</definedName>
    <definedName name="solver_typ" localSheetId="6" hidden="1">3</definedName>
    <definedName name="solver_typ" localSheetId="11" hidden="1">3</definedName>
    <definedName name="solver_val" localSheetId="6" hidden="1">0</definedName>
    <definedName name="solver_val" localSheetId="11" hidden="1">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3" i="1" l="1"/>
  <c r="B22" i="18" l="1"/>
  <c r="B33" i="1" l="1"/>
  <c r="B23" i="1"/>
  <c r="B19" i="1"/>
  <c r="B9" i="1"/>
  <c r="E16" i="4"/>
  <c r="E17" i="4"/>
  <c r="E18" i="4"/>
  <c r="E19" i="4"/>
  <c r="C28" i="4"/>
  <c r="L43" i="4"/>
  <c r="C22" i="22"/>
  <c r="D22" i="22"/>
  <c r="E22" i="22"/>
  <c r="F22" i="22"/>
  <c r="G22" i="22"/>
  <c r="H22" i="22"/>
  <c r="I22" i="22"/>
  <c r="J22" i="22"/>
  <c r="K22" i="22"/>
  <c r="L22" i="22"/>
  <c r="M22" i="22"/>
  <c r="N22" i="22"/>
  <c r="O22" i="22"/>
  <c r="P22" i="22"/>
  <c r="Q22" i="22"/>
  <c r="R22" i="22"/>
  <c r="S22" i="22"/>
  <c r="T22" i="22"/>
  <c r="U22" i="22"/>
  <c r="V22" i="22"/>
  <c r="W22" i="22"/>
  <c r="X22" i="22"/>
  <c r="Y22" i="22"/>
  <c r="Z22" i="22"/>
  <c r="AA22" i="22"/>
  <c r="AB22" i="22"/>
  <c r="AC22" i="22"/>
  <c r="AD22" i="22"/>
  <c r="AE22" i="22"/>
  <c r="AF22" i="22"/>
  <c r="C26" i="22"/>
  <c r="D26" i="22"/>
  <c r="E26" i="22"/>
  <c r="F26" i="22"/>
  <c r="G26" i="22"/>
  <c r="H26" i="22"/>
  <c r="I26" i="22"/>
  <c r="J26" i="22"/>
  <c r="K26" i="22"/>
  <c r="L26" i="22"/>
  <c r="M26" i="22"/>
  <c r="N26" i="22"/>
  <c r="O26" i="22"/>
  <c r="P26" i="22"/>
  <c r="Q26" i="22"/>
  <c r="R26" i="22"/>
  <c r="S26" i="22"/>
  <c r="T26" i="22"/>
  <c r="U26" i="22"/>
  <c r="V26" i="22"/>
  <c r="W26" i="22"/>
  <c r="X26" i="22"/>
  <c r="Y26" i="22"/>
  <c r="Z26" i="22"/>
  <c r="AA26" i="22"/>
  <c r="AB26" i="22"/>
  <c r="AC26" i="22"/>
  <c r="AD26" i="22"/>
  <c r="AE26" i="22"/>
  <c r="AF26" i="22"/>
  <c r="C27" i="22"/>
  <c r="D27" i="22"/>
  <c r="E27" i="22"/>
  <c r="F27" i="22"/>
  <c r="G27" i="22"/>
  <c r="H27" i="22"/>
  <c r="I27" i="22"/>
  <c r="J27" i="22"/>
  <c r="K27" i="22"/>
  <c r="L27" i="22"/>
  <c r="M27" i="22"/>
  <c r="N27" i="22"/>
  <c r="O27" i="22"/>
  <c r="P27" i="22"/>
  <c r="Q27" i="22"/>
  <c r="R27" i="22"/>
  <c r="S27" i="22"/>
  <c r="T27" i="22"/>
  <c r="U27" i="22"/>
  <c r="V27" i="22"/>
  <c r="W27" i="22"/>
  <c r="X27" i="22"/>
  <c r="Y27" i="22"/>
  <c r="Z27" i="22"/>
  <c r="AA27" i="22"/>
  <c r="AB27" i="22"/>
  <c r="AC27" i="22"/>
  <c r="AD27" i="22"/>
  <c r="AE27" i="22"/>
  <c r="AF27" i="22"/>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B34" i="25"/>
  <c r="C37" i="25"/>
  <c r="B33" i="25"/>
  <c r="B32" i="25"/>
  <c r="B20" i="25"/>
  <c r="B28" i="25"/>
  <c r="B21" i="25"/>
  <c r="B19" i="25"/>
  <c r="B18" i="25"/>
  <c r="B6" i="25"/>
  <c r="B5" i="25"/>
  <c r="B4" i="25"/>
  <c r="D24" i="23"/>
  <c r="E24" i="23"/>
  <c r="C2" i="25"/>
  <c r="B28" i="24"/>
  <c r="B27" i="24"/>
  <c r="B26" i="24"/>
  <c r="B29" i="24"/>
  <c r="C30" i="24"/>
  <c r="B25" i="24"/>
  <c r="B21" i="24"/>
  <c r="B20" i="24"/>
  <c r="C20" i="24"/>
  <c r="D20" i="24"/>
  <c r="E20" i="24"/>
  <c r="F20" i="24"/>
  <c r="G20" i="24"/>
  <c r="H20" i="24"/>
  <c r="I20" i="24"/>
  <c r="J20" i="24"/>
  <c r="K20" i="24"/>
  <c r="L20" i="24"/>
  <c r="M20" i="24"/>
  <c r="N20" i="24"/>
  <c r="O20" i="24"/>
  <c r="P20" i="24"/>
  <c r="Q20" i="24"/>
  <c r="R20" i="24"/>
  <c r="S20" i="24"/>
  <c r="T20" i="24"/>
  <c r="U20" i="24"/>
  <c r="V20" i="24"/>
  <c r="W20" i="24"/>
  <c r="X20" i="24"/>
  <c r="Y20" i="24"/>
  <c r="Z20" i="24"/>
  <c r="AA20" i="24"/>
  <c r="AB20" i="24"/>
  <c r="AC20" i="24"/>
  <c r="AD20" i="24"/>
  <c r="AE20" i="24"/>
  <c r="AF20" i="24"/>
  <c r="D16" i="24"/>
  <c r="C16" i="24"/>
  <c r="B16" i="24"/>
  <c r="B15" i="24"/>
  <c r="C15" i="24"/>
  <c r="D15" i="24"/>
  <c r="E15" i="24"/>
  <c r="F15" i="24"/>
  <c r="G15" i="24"/>
  <c r="H15" i="24"/>
  <c r="I15" i="24"/>
  <c r="J15" i="24"/>
  <c r="K15" i="24"/>
  <c r="L15" i="24"/>
  <c r="M15" i="24"/>
  <c r="N15" i="24"/>
  <c r="O15" i="24"/>
  <c r="P15" i="24"/>
  <c r="Q15" i="24"/>
  <c r="R15" i="24"/>
  <c r="S15" i="24"/>
  <c r="T15" i="24"/>
  <c r="U15" i="24"/>
  <c r="V15" i="24"/>
  <c r="W15" i="24"/>
  <c r="X15" i="24"/>
  <c r="Y15" i="24"/>
  <c r="Z15" i="24"/>
  <c r="AA15" i="24"/>
  <c r="AB15" i="24"/>
  <c r="AC15" i="24"/>
  <c r="AD15" i="24"/>
  <c r="AE15" i="24"/>
  <c r="AF15" i="24"/>
  <c r="B6" i="24"/>
  <c r="B5" i="24"/>
  <c r="B4" i="24"/>
  <c r="B27" i="23"/>
  <c r="B26" i="23"/>
  <c r="C17" i="6"/>
  <c r="B28" i="23"/>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D4" i="22"/>
  <c r="E4" i="22"/>
  <c r="F4" i="22"/>
  <c r="G4" i="22"/>
  <c r="H4" i="22"/>
  <c r="I4" i="22"/>
  <c r="J4" i="22"/>
  <c r="K4" i="22"/>
  <c r="L4" i="22"/>
  <c r="M4" i="22"/>
  <c r="N4" i="22"/>
  <c r="O4" i="22"/>
  <c r="P4" i="22"/>
  <c r="Q4" i="22"/>
  <c r="C32"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C31" i="22"/>
  <c r="D31" i="22"/>
  <c r="E31" i="22"/>
  <c r="F31" i="22"/>
  <c r="G31" i="22"/>
  <c r="H31" i="22"/>
  <c r="I31" i="22"/>
  <c r="J31" i="22"/>
  <c r="K31" i="22"/>
  <c r="L31" i="22"/>
  <c r="M31" i="22"/>
  <c r="N31" i="22"/>
  <c r="O31" i="22"/>
  <c r="P31" i="22"/>
  <c r="Q31" i="22"/>
  <c r="R31" i="22"/>
  <c r="S31" i="22"/>
  <c r="T31" i="22"/>
  <c r="U31" i="22"/>
  <c r="V31" i="22"/>
  <c r="W31" i="22"/>
  <c r="X31" i="22"/>
  <c r="Y31" i="22"/>
  <c r="Z31" i="22"/>
  <c r="AA31" i="22"/>
  <c r="AB31" i="22"/>
  <c r="AC31" i="22"/>
  <c r="AD31" i="22"/>
  <c r="AE31" i="22"/>
  <c r="AF31" i="22"/>
  <c r="C29"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C28"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C25"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C24"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C23" i="22"/>
  <c r="D23" i="22"/>
  <c r="E23" i="22"/>
  <c r="F23" i="22"/>
  <c r="G23" i="22"/>
  <c r="H23" i="22"/>
  <c r="I23" i="22"/>
  <c r="J23" i="22"/>
  <c r="K23" i="22"/>
  <c r="L23" i="22"/>
  <c r="M23" i="22"/>
  <c r="N23" i="22"/>
  <c r="O23" i="22"/>
  <c r="P23" i="22"/>
  <c r="Q23" i="22"/>
  <c r="R23" i="22"/>
  <c r="S23" i="22"/>
  <c r="T23" i="22"/>
  <c r="U23" i="22"/>
  <c r="V23" i="22"/>
  <c r="W23" i="22"/>
  <c r="X23" i="22"/>
  <c r="Y23" i="22"/>
  <c r="Z23" i="22"/>
  <c r="AA23" i="22"/>
  <c r="AB23" i="22"/>
  <c r="AC23" i="22"/>
  <c r="AD23" i="22"/>
  <c r="AE23" i="22"/>
  <c r="AF23" i="22"/>
  <c r="C21"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C8"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C10" i="21"/>
  <c r="B6" i="1"/>
  <c r="B41" i="1"/>
  <c r="B46" i="1"/>
  <c r="B50" i="1"/>
  <c r="B3" i="21"/>
  <c r="D10" i="21"/>
  <c r="B2" i="21"/>
  <c r="B2" i="1"/>
  <c r="D1" i="6"/>
  <c r="E1" i="4"/>
  <c r="C29" i="6"/>
  <c r="C30" i="6" s="1"/>
  <c r="D3" i="18"/>
  <c r="C37" i="6"/>
  <c r="E8" i="18"/>
  <c r="G43" i="1"/>
  <c r="D22" i="18"/>
  <c r="E30" i="18"/>
  <c r="E34" i="18"/>
  <c r="E38" i="18"/>
  <c r="E56" i="18"/>
  <c r="E58" i="18"/>
  <c r="F56" i="1"/>
  <c r="F8" i="1"/>
  <c r="F22" i="1"/>
  <c r="F13" i="1"/>
  <c r="F16" i="1"/>
  <c r="F47" i="1"/>
  <c r="F48" i="1"/>
  <c r="F49" i="1"/>
  <c r="F52" i="1"/>
  <c r="F54" i="1"/>
  <c r="F55" i="1"/>
  <c r="F59" i="1"/>
  <c r="E42" i="1"/>
  <c r="E43" i="1"/>
  <c r="E44" i="1"/>
  <c r="E45" i="1"/>
  <c r="E51" i="1"/>
  <c r="E53" i="1"/>
  <c r="E59" i="1"/>
  <c r="D7" i="1"/>
  <c r="D20" i="1"/>
  <c r="D21" i="1"/>
  <c r="D24" i="1"/>
  <c r="D25" i="1"/>
  <c r="D26" i="1"/>
  <c r="D27" i="1"/>
  <c r="D28" i="1"/>
  <c r="D29" i="1"/>
  <c r="D30" i="1"/>
  <c r="D31" i="1"/>
  <c r="D32" i="1"/>
  <c r="D10" i="1"/>
  <c r="D11" i="1"/>
  <c r="D12" i="1"/>
  <c r="D14" i="1"/>
  <c r="D15" i="1"/>
  <c r="D18" i="1"/>
  <c r="D34" i="1"/>
  <c r="D35" i="1"/>
  <c r="D36" i="1"/>
  <c r="D37" i="1"/>
  <c r="D39" i="1"/>
  <c r="D40" i="1"/>
  <c r="D57" i="1"/>
  <c r="C19" i="4"/>
  <c r="C12"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E21" i="4"/>
  <c r="E22" i="4"/>
  <c r="E23" i="4"/>
  <c r="C24" i="4"/>
  <c r="D5" i="4"/>
  <c r="D6" i="4"/>
  <c r="D7" i="4"/>
  <c r="D8" i="4"/>
  <c r="D9" i="4"/>
  <c r="D10" i="4"/>
  <c r="D11" i="4"/>
  <c r="D12" i="4"/>
  <c r="C7" i="22"/>
  <c r="B12" i="4"/>
  <c r="D39" i="4"/>
  <c r="C47" i="4"/>
  <c r="C50" i="4"/>
  <c r="C2" i="24"/>
  <c r="C21" i="24"/>
  <c r="C37" i="22"/>
  <c r="E24" i="4"/>
  <c r="C29" i="4"/>
  <c r="C13"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E10" i="6"/>
  <c r="C28" i="6"/>
  <c r="C25" i="6"/>
  <c r="G20" i="1"/>
  <c r="G28" i="1"/>
  <c r="G37" i="1"/>
  <c r="G7" i="1"/>
  <c r="G24" i="1"/>
  <c r="G29" i="1"/>
  <c r="G25" i="1"/>
  <c r="G38" i="1"/>
  <c r="G42" i="1"/>
  <c r="C24" i="25"/>
  <c r="B22" i="25"/>
  <c r="C23" i="25"/>
  <c r="C39" i="22"/>
  <c r="C31" i="24"/>
  <c r="D37" i="4"/>
  <c r="M43" i="4"/>
  <c r="D36" i="4"/>
  <c r="M41" i="4"/>
  <c r="M42" i="4"/>
  <c r="G30" i="1"/>
  <c r="C10" i="25"/>
  <c r="D2" i="25"/>
  <c r="D2" i="24"/>
  <c r="D21" i="24"/>
  <c r="D37" i="22"/>
  <c r="F24" i="23"/>
  <c r="E2" i="25"/>
  <c r="E2" i="24"/>
  <c r="E21" i="24"/>
  <c r="E16" i="24"/>
  <c r="G8" i="1"/>
  <c r="G39" i="1"/>
  <c r="R4" i="22"/>
  <c r="Q4" i="23"/>
  <c r="C30" i="22"/>
  <c r="C30" i="23"/>
  <c r="C25" i="25"/>
  <c r="C26" i="25"/>
  <c r="C27" i="25"/>
  <c r="C28" i="25"/>
  <c r="C35" i="25"/>
  <c r="G44" i="1"/>
  <c r="G36" i="1"/>
  <c r="G40" i="1"/>
  <c r="G27" i="1"/>
  <c r="G31" i="1"/>
  <c r="G22" i="1"/>
  <c r="G45" i="1"/>
  <c r="G34" i="1"/>
  <c r="G32" i="1"/>
  <c r="F3" i="1"/>
  <c r="E60" i="1"/>
  <c r="F60" i="1"/>
  <c r="G21" i="1"/>
  <c r="G26" i="1"/>
  <c r="G35" i="1"/>
  <c r="C14" i="22"/>
  <c r="E9" i="6"/>
  <c r="C27" i="4"/>
  <c r="C31" i="4"/>
  <c r="D45" i="4"/>
  <c r="D48" i="4"/>
  <c r="D38" i="4"/>
  <c r="D42" i="4"/>
  <c r="D46" i="4"/>
  <c r="D49" i="4"/>
  <c r="D41" i="4"/>
  <c r="D43" i="4"/>
  <c r="D40" i="4"/>
  <c r="D44" i="4"/>
  <c r="D47" i="4"/>
  <c r="D50" i="4"/>
  <c r="C9" i="22"/>
  <c r="C10" i="22"/>
  <c r="D7" i="22"/>
  <c r="D9" i="22"/>
  <c r="D10" i="22"/>
  <c r="C7" i="24"/>
  <c r="C36" i="22"/>
  <c r="C8" i="24"/>
  <c r="C29" i="23"/>
  <c r="D59" i="1"/>
  <c r="D60" i="1"/>
  <c r="B59" i="1"/>
  <c r="E7" i="22"/>
  <c r="D24" i="25"/>
  <c r="D23" i="25"/>
  <c r="C32" i="24"/>
  <c r="C33" i="24"/>
  <c r="D30" i="22"/>
  <c r="B60" i="1"/>
  <c r="C9" i="1"/>
  <c r="E37" i="22"/>
  <c r="C15" i="1"/>
  <c r="C8" i="1"/>
  <c r="C38" i="1"/>
  <c r="C7" i="1"/>
  <c r="C31" i="1"/>
  <c r="C41" i="1"/>
  <c r="C27" i="1"/>
  <c r="C11" i="21"/>
  <c r="C54" i="1"/>
  <c r="C26" i="1"/>
  <c r="C10" i="1"/>
  <c r="C43" i="1"/>
  <c r="C48" i="1"/>
  <c r="C57" i="1"/>
  <c r="C37" i="1"/>
  <c r="C22" i="1"/>
  <c r="C40" i="1"/>
  <c r="C35" i="1"/>
  <c r="C29" i="1"/>
  <c r="C13" i="1"/>
  <c r="C52" i="1"/>
  <c r="C30" i="1"/>
  <c r="C49" i="1"/>
  <c r="C45" i="1"/>
  <c r="C15" i="22"/>
  <c r="C16" i="22"/>
  <c r="C18" i="22"/>
  <c r="C33" i="22"/>
  <c r="F16" i="24"/>
  <c r="G24" i="23"/>
  <c r="F2" i="25"/>
  <c r="F2" i="24"/>
  <c r="F21" i="24"/>
  <c r="F37" i="22"/>
  <c r="S4" i="22"/>
  <c r="R4" i="23"/>
  <c r="C9" i="24"/>
  <c r="C10" i="24"/>
  <c r="D7" i="24"/>
  <c r="D14" i="22"/>
  <c r="E50" i="4"/>
  <c r="E47" i="4"/>
  <c r="E36" i="4"/>
  <c r="C31" i="23"/>
  <c r="C32" i="23"/>
  <c r="C47" i="22"/>
  <c r="C35" i="22"/>
  <c r="C18" i="1"/>
  <c r="C11" i="1"/>
  <c r="C36" i="1"/>
  <c r="C12" i="1"/>
  <c r="C19" i="1"/>
  <c r="C17" i="1"/>
  <c r="C39" i="1"/>
  <c r="C51" i="1"/>
  <c r="C58" i="1"/>
  <c r="C56" i="1"/>
  <c r="C16" i="1"/>
  <c r="C34" i="1"/>
  <c r="C28" i="1"/>
  <c r="C6" i="1"/>
  <c r="G60" i="1"/>
  <c r="C59" i="1"/>
  <c r="C20" i="1"/>
  <c r="C21" i="1"/>
  <c r="C24" i="1"/>
  <c r="C23" i="1"/>
  <c r="C33" i="1"/>
  <c r="C47" i="1"/>
  <c r="C53" i="1"/>
  <c r="C46" i="1"/>
  <c r="C14" i="1"/>
  <c r="C55" i="1"/>
  <c r="C50" i="1"/>
  <c r="C44" i="1"/>
  <c r="C42" i="1"/>
  <c r="C25" i="1"/>
  <c r="C32" i="1"/>
  <c r="C32" i="6"/>
  <c r="C34" i="24"/>
  <c r="C35" i="24"/>
  <c r="D31" i="24"/>
  <c r="D30" i="24"/>
  <c r="D8" i="24"/>
  <c r="E9" i="22"/>
  <c r="F7" i="22"/>
  <c r="F9" i="22"/>
  <c r="E10" i="22"/>
  <c r="E30" i="22"/>
  <c r="D25" i="25"/>
  <c r="D26" i="25"/>
  <c r="D27" i="25"/>
  <c r="D28" i="25"/>
  <c r="D39" i="22"/>
  <c r="D15" i="22"/>
  <c r="D16" i="22"/>
  <c r="D18" i="22"/>
  <c r="D33" i="22"/>
  <c r="H24" i="23"/>
  <c r="G2" i="25"/>
  <c r="G2" i="24"/>
  <c r="G21" i="24"/>
  <c r="G16" i="24"/>
  <c r="T4" i="22"/>
  <c r="S4" i="23"/>
  <c r="E14" i="22"/>
  <c r="E15" i="22"/>
  <c r="D30" i="23"/>
  <c r="D29" i="23"/>
  <c r="D32" i="24"/>
  <c r="D33" i="24"/>
  <c r="E23" i="25"/>
  <c r="E24" i="25"/>
  <c r="F30" i="22"/>
  <c r="C49" i="22"/>
  <c r="G7" i="22"/>
  <c r="G9" i="22"/>
  <c r="F10" i="22"/>
  <c r="D36" i="22"/>
  <c r="D9" i="24"/>
  <c r="D10" i="24"/>
  <c r="G37" i="22"/>
  <c r="H16" i="24"/>
  <c r="I24" i="23"/>
  <c r="H2" i="25"/>
  <c r="H2" i="24"/>
  <c r="H21" i="24"/>
  <c r="H37" i="22"/>
  <c r="U4" i="22"/>
  <c r="T4" i="23"/>
  <c r="F14" i="22"/>
  <c r="E16" i="22"/>
  <c r="E18" i="22"/>
  <c r="E33" i="22"/>
  <c r="D31" i="23"/>
  <c r="D32" i="23"/>
  <c r="D47" i="22"/>
  <c r="D35" i="22"/>
  <c r="E7" i="24"/>
  <c r="E8" i="24"/>
  <c r="E25" i="25"/>
  <c r="E26" i="25"/>
  <c r="E27" i="25"/>
  <c r="E28" i="25"/>
  <c r="E39" i="22"/>
  <c r="G10" i="22"/>
  <c r="H7" i="22"/>
  <c r="H9" i="22"/>
  <c r="G30" i="22"/>
  <c r="E30" i="24"/>
  <c r="D34" i="24"/>
  <c r="D35" i="24"/>
  <c r="E31" i="24"/>
  <c r="F15" i="22"/>
  <c r="F16" i="22"/>
  <c r="F18" i="22"/>
  <c r="F33" i="22"/>
  <c r="J24" i="23"/>
  <c r="I2" i="25"/>
  <c r="I2" i="24"/>
  <c r="I21" i="24"/>
  <c r="I16" i="24"/>
  <c r="V4" i="22"/>
  <c r="U4" i="23"/>
  <c r="G14" i="22"/>
  <c r="E30" i="23"/>
  <c r="E29" i="23"/>
  <c r="E32" i="24"/>
  <c r="H30" i="22"/>
  <c r="E36" i="22"/>
  <c r="E9" i="24"/>
  <c r="E10" i="24"/>
  <c r="I7" i="22"/>
  <c r="I9" i="22"/>
  <c r="H10" i="22"/>
  <c r="D49" i="22"/>
  <c r="F23" i="25"/>
  <c r="F24" i="25"/>
  <c r="E33" i="24"/>
  <c r="I37" i="22"/>
  <c r="G15" i="22"/>
  <c r="G16" i="22"/>
  <c r="G18" i="22"/>
  <c r="G33" i="22"/>
  <c r="J16" i="24"/>
  <c r="K24" i="23"/>
  <c r="J2" i="25"/>
  <c r="J2" i="24"/>
  <c r="W4" i="22"/>
  <c r="V4" i="23"/>
  <c r="H14" i="22"/>
  <c r="E35" i="22"/>
  <c r="E31" i="23"/>
  <c r="E32" i="23"/>
  <c r="E47" i="22"/>
  <c r="F30" i="24"/>
  <c r="E34" i="24"/>
  <c r="E35" i="24"/>
  <c r="F31" i="24"/>
  <c r="F39" i="22"/>
  <c r="F25" i="25"/>
  <c r="F26" i="25"/>
  <c r="F27" i="25"/>
  <c r="F28" i="25"/>
  <c r="F8" i="24"/>
  <c r="F7" i="24"/>
  <c r="I30" i="22"/>
  <c r="J7" i="22"/>
  <c r="J9" i="22"/>
  <c r="I10" i="22"/>
  <c r="H15" i="22"/>
  <c r="H16" i="22"/>
  <c r="H18" i="22"/>
  <c r="H33" i="22"/>
  <c r="K2" i="24"/>
  <c r="J21" i="24"/>
  <c r="J37" i="22"/>
  <c r="L24" i="23"/>
  <c r="K2" i="25"/>
  <c r="K16" i="24"/>
  <c r="X4" i="22"/>
  <c r="W4" i="23"/>
  <c r="I14" i="22"/>
  <c r="F30" i="23"/>
  <c r="F29" i="23"/>
  <c r="J10" i="22"/>
  <c r="K7" i="22"/>
  <c r="K9" i="22"/>
  <c r="G23" i="25"/>
  <c r="G24" i="25"/>
  <c r="F32" i="24"/>
  <c r="F33" i="24"/>
  <c r="E49" i="22"/>
  <c r="J30" i="22"/>
  <c r="F9" i="24"/>
  <c r="F10" i="24"/>
  <c r="F36" i="22"/>
  <c r="I15" i="22"/>
  <c r="I16" i="22"/>
  <c r="I18" i="22"/>
  <c r="I33" i="22"/>
  <c r="L16" i="24"/>
  <c r="M24" i="23"/>
  <c r="L2" i="25"/>
  <c r="L2" i="24"/>
  <c r="K21" i="24"/>
  <c r="K37" i="22"/>
  <c r="Y4" i="22"/>
  <c r="X4" i="23"/>
  <c r="J14" i="22"/>
  <c r="F47" i="22"/>
  <c r="F35" i="22"/>
  <c r="F31" i="23"/>
  <c r="F32" i="23"/>
  <c r="G7" i="24"/>
  <c r="G8" i="24"/>
  <c r="K30" i="22"/>
  <c r="F34" i="24"/>
  <c r="F35" i="24"/>
  <c r="G31" i="24"/>
  <c r="G30" i="24"/>
  <c r="G25" i="25"/>
  <c r="G26" i="25"/>
  <c r="G27" i="25"/>
  <c r="G28" i="25"/>
  <c r="G39" i="22"/>
  <c r="L7" i="22"/>
  <c r="L9" i="22"/>
  <c r="K10" i="22"/>
  <c r="J15" i="22"/>
  <c r="J16" i="22"/>
  <c r="J18" i="22"/>
  <c r="J33" i="22"/>
  <c r="L21" i="24"/>
  <c r="L37" i="22"/>
  <c r="M2" i="24"/>
  <c r="N24" i="23"/>
  <c r="M2" i="25"/>
  <c r="M16" i="24"/>
  <c r="Z4" i="22"/>
  <c r="Y4" i="23"/>
  <c r="K14" i="22"/>
  <c r="G29" i="23"/>
  <c r="G30" i="23"/>
  <c r="L30" i="22"/>
  <c r="L10" i="22"/>
  <c r="M7" i="22"/>
  <c r="M9" i="22"/>
  <c r="H23" i="25"/>
  <c r="H24" i="25"/>
  <c r="G32" i="24"/>
  <c r="G33" i="24"/>
  <c r="G9" i="24"/>
  <c r="G10" i="24"/>
  <c r="G36" i="22"/>
  <c r="K15" i="22"/>
  <c r="K16" i="22"/>
  <c r="K18" i="22"/>
  <c r="K33" i="22"/>
  <c r="N2" i="24"/>
  <c r="M21" i="24"/>
  <c r="M37" i="22"/>
  <c r="N16" i="24"/>
  <c r="O24" i="23"/>
  <c r="N2" i="25"/>
  <c r="AA4" i="22"/>
  <c r="Z4" i="23"/>
  <c r="L14" i="22"/>
  <c r="G31" i="23"/>
  <c r="G32" i="23"/>
  <c r="G35" i="22"/>
  <c r="G47" i="22"/>
  <c r="G34" i="24"/>
  <c r="G35" i="24"/>
  <c r="H31" i="24"/>
  <c r="H30" i="24"/>
  <c r="H25" i="25"/>
  <c r="H26" i="25"/>
  <c r="H27" i="25"/>
  <c r="H28" i="25"/>
  <c r="H39" i="22"/>
  <c r="F49" i="22"/>
  <c r="M30" i="22"/>
  <c r="H8" i="24"/>
  <c r="H7" i="24"/>
  <c r="N7" i="22"/>
  <c r="N9" i="22"/>
  <c r="M10" i="22"/>
  <c r="L15" i="22"/>
  <c r="L16" i="22"/>
  <c r="L18" i="22"/>
  <c r="L33" i="22"/>
  <c r="N21" i="24"/>
  <c r="N37" i="22"/>
  <c r="O2" i="24"/>
  <c r="P24" i="23"/>
  <c r="O2" i="25"/>
  <c r="O16" i="24"/>
  <c r="AB4" i="22"/>
  <c r="AA4" i="23"/>
  <c r="M14" i="22"/>
  <c r="H30" i="23"/>
  <c r="H29" i="23"/>
  <c r="O7" i="22"/>
  <c r="O9" i="22"/>
  <c r="N10" i="22"/>
  <c r="N30" i="22"/>
  <c r="H32" i="24"/>
  <c r="H33" i="24"/>
  <c r="H9" i="24"/>
  <c r="H10" i="24"/>
  <c r="H36" i="22"/>
  <c r="I23" i="25"/>
  <c r="I24" i="25"/>
  <c r="M15" i="22"/>
  <c r="M16" i="22"/>
  <c r="M18" i="22"/>
  <c r="M33" i="22"/>
  <c r="P16" i="24"/>
  <c r="Q24" i="23"/>
  <c r="P2" i="25"/>
  <c r="O21" i="24"/>
  <c r="O37" i="22"/>
  <c r="P2" i="24"/>
  <c r="AC4" i="22"/>
  <c r="AB4" i="23"/>
  <c r="N14" i="22"/>
  <c r="H31" i="23"/>
  <c r="H32" i="23"/>
  <c r="H35" i="22"/>
  <c r="H47" i="22"/>
  <c r="I30" i="24"/>
  <c r="H34" i="24"/>
  <c r="H35" i="24"/>
  <c r="I31" i="24"/>
  <c r="O30" i="22"/>
  <c r="P7" i="22"/>
  <c r="P9" i="22"/>
  <c r="O10" i="22"/>
  <c r="G49" i="22"/>
  <c r="I25" i="25"/>
  <c r="I26" i="25"/>
  <c r="I27" i="25"/>
  <c r="I28" i="25"/>
  <c r="I39" i="22"/>
  <c r="I8" i="24"/>
  <c r="I7" i="24"/>
  <c r="N15" i="22"/>
  <c r="N16" i="22"/>
  <c r="N18" i="22"/>
  <c r="N33" i="22"/>
  <c r="P21" i="24"/>
  <c r="P37" i="22"/>
  <c r="Q2" i="24"/>
  <c r="R24" i="23"/>
  <c r="Q2" i="25"/>
  <c r="Q16" i="24"/>
  <c r="AD4" i="22"/>
  <c r="AC4" i="23"/>
  <c r="O14" i="22"/>
  <c r="O15" i="22"/>
  <c r="I29" i="23"/>
  <c r="I30" i="23"/>
  <c r="H49" i="22"/>
  <c r="J24" i="25"/>
  <c r="J23" i="25"/>
  <c r="P30" i="22"/>
  <c r="I9" i="24"/>
  <c r="I10" i="24"/>
  <c r="I36" i="22"/>
  <c r="P10" i="22"/>
  <c r="Q7" i="22"/>
  <c r="Q9" i="22"/>
  <c r="I32" i="24"/>
  <c r="I33" i="24"/>
  <c r="R16" i="24"/>
  <c r="S24" i="23"/>
  <c r="R2" i="25"/>
  <c r="R2" i="24"/>
  <c r="Q21" i="24"/>
  <c r="Q37" i="22"/>
  <c r="AE4" i="22"/>
  <c r="AD4" i="23"/>
  <c r="P14" i="22"/>
  <c r="P15" i="22"/>
  <c r="O16" i="22"/>
  <c r="O18" i="22"/>
  <c r="O33" i="22"/>
  <c r="I31" i="23"/>
  <c r="I32" i="23"/>
  <c r="I35" i="22"/>
  <c r="I47" i="22"/>
  <c r="I34" i="24"/>
  <c r="I35" i="24"/>
  <c r="J31" i="24"/>
  <c r="J30" i="24"/>
  <c r="J7" i="24"/>
  <c r="J8" i="24"/>
  <c r="J25" i="25"/>
  <c r="J26" i="25"/>
  <c r="J27" i="25"/>
  <c r="J28" i="25"/>
  <c r="J39" i="22"/>
  <c r="R7" i="22"/>
  <c r="R9" i="22"/>
  <c r="Q10" i="22"/>
  <c r="Q30" i="22"/>
  <c r="S2" i="24"/>
  <c r="R21" i="24"/>
  <c r="R37" i="22"/>
  <c r="T24" i="23"/>
  <c r="S2" i="25"/>
  <c r="S16" i="24"/>
  <c r="AF4" i="22"/>
  <c r="AE4" i="23"/>
  <c r="Q14" i="22"/>
  <c r="P16" i="22"/>
  <c r="P18" i="22"/>
  <c r="P33" i="22"/>
  <c r="J29" i="23"/>
  <c r="J30" i="23"/>
  <c r="R30" i="22"/>
  <c r="I49" i="22"/>
  <c r="J32" i="24"/>
  <c r="J33" i="24"/>
  <c r="R10" i="22"/>
  <c r="S7" i="22"/>
  <c r="S9" i="22"/>
  <c r="K23" i="25"/>
  <c r="K24" i="25"/>
  <c r="J9" i="24"/>
  <c r="J10" i="24"/>
  <c r="J36" i="22"/>
  <c r="Q15" i="22"/>
  <c r="Q16" i="22"/>
  <c r="Q18" i="22"/>
  <c r="Q33" i="22"/>
  <c r="T16" i="24"/>
  <c r="U24" i="23"/>
  <c r="T2" i="25"/>
  <c r="T2" i="24"/>
  <c r="S21" i="24"/>
  <c r="S37" i="22"/>
  <c r="AF4" i="23"/>
  <c r="R14" i="22"/>
  <c r="J35" i="22"/>
  <c r="J31" i="23"/>
  <c r="J32" i="23"/>
  <c r="J47" i="22"/>
  <c r="K25" i="25"/>
  <c r="K26" i="25"/>
  <c r="K27" i="25"/>
  <c r="K28" i="25"/>
  <c r="K39" i="22"/>
  <c r="K30" i="24"/>
  <c r="K31" i="24"/>
  <c r="J34" i="24"/>
  <c r="J35" i="24"/>
  <c r="T7" i="22"/>
  <c r="T9" i="22"/>
  <c r="S10" i="22"/>
  <c r="K7" i="24"/>
  <c r="K8" i="24"/>
  <c r="S30" i="22"/>
  <c r="R15" i="22"/>
  <c r="R16" i="22"/>
  <c r="R18" i="22"/>
  <c r="R33" i="22"/>
  <c r="U2" i="24"/>
  <c r="T21" i="24"/>
  <c r="T37" i="22"/>
  <c r="V24" i="23"/>
  <c r="U2" i="25"/>
  <c r="U16" i="24"/>
  <c r="S14" i="22"/>
  <c r="K29" i="23"/>
  <c r="K30" i="23"/>
  <c r="J49" i="22"/>
  <c r="T30" i="22"/>
  <c r="T10" i="22"/>
  <c r="U7" i="22"/>
  <c r="U9" i="22"/>
  <c r="L23" i="25"/>
  <c r="L24" i="25"/>
  <c r="K9" i="24"/>
  <c r="K10" i="24"/>
  <c r="K36" i="22"/>
  <c r="K32" i="24"/>
  <c r="K33" i="24"/>
  <c r="S15" i="22"/>
  <c r="S16" i="22"/>
  <c r="S18" i="22"/>
  <c r="S33" i="22"/>
  <c r="V16" i="24"/>
  <c r="W24" i="23"/>
  <c r="V2" i="25"/>
  <c r="U21" i="24"/>
  <c r="U37" i="22"/>
  <c r="V2" i="24"/>
  <c r="T14" i="22"/>
  <c r="T15" i="22"/>
  <c r="K31" i="23"/>
  <c r="K32" i="23"/>
  <c r="K35" i="22"/>
  <c r="K47" i="22"/>
  <c r="L8" i="24"/>
  <c r="L7" i="24"/>
  <c r="U10" i="22"/>
  <c r="V7" i="22"/>
  <c r="V9" i="22"/>
  <c r="L30" i="24"/>
  <c r="L31" i="24"/>
  <c r="K34" i="24"/>
  <c r="K35" i="24"/>
  <c r="L25" i="25"/>
  <c r="L26" i="25"/>
  <c r="L27" i="25"/>
  <c r="L28" i="25"/>
  <c r="L39" i="22"/>
  <c r="U30" i="22"/>
  <c r="W2" i="24"/>
  <c r="V21" i="24"/>
  <c r="V37" i="22"/>
  <c r="X24" i="23"/>
  <c r="W2" i="25"/>
  <c r="W16" i="24"/>
  <c r="U14" i="22"/>
  <c r="T16" i="22"/>
  <c r="T18" i="22"/>
  <c r="T33" i="22"/>
  <c r="L30" i="23"/>
  <c r="L29" i="23"/>
  <c r="V30" i="22"/>
  <c r="L9" i="24"/>
  <c r="L10" i="24"/>
  <c r="L36" i="22"/>
  <c r="M24" i="25"/>
  <c r="M23" i="25"/>
  <c r="L32" i="24"/>
  <c r="L33" i="24"/>
  <c r="W7" i="22"/>
  <c r="W9" i="22"/>
  <c r="V10" i="22"/>
  <c r="U15" i="22"/>
  <c r="U16" i="22"/>
  <c r="U18" i="22"/>
  <c r="U33" i="22"/>
  <c r="W21" i="24"/>
  <c r="W37" i="22"/>
  <c r="X2" i="24"/>
  <c r="X16" i="24"/>
  <c r="Y24" i="23"/>
  <c r="X2" i="25"/>
  <c r="V14" i="22"/>
  <c r="L35" i="22"/>
  <c r="L31" i="23"/>
  <c r="L32" i="23"/>
  <c r="L47" i="22"/>
  <c r="M25" i="25"/>
  <c r="M26" i="25"/>
  <c r="M27" i="25"/>
  <c r="M28" i="25"/>
  <c r="M39" i="22"/>
  <c r="W30" i="22"/>
  <c r="L34" i="24"/>
  <c r="L35" i="24"/>
  <c r="M31" i="24"/>
  <c r="M30" i="24"/>
  <c r="K49" i="22"/>
  <c r="W10" i="22"/>
  <c r="X7" i="22"/>
  <c r="X9" i="22"/>
  <c r="M8" i="24"/>
  <c r="M7" i="24"/>
  <c r="V15" i="22"/>
  <c r="V16" i="22"/>
  <c r="V18" i="22"/>
  <c r="V33" i="22"/>
  <c r="Z24" i="23"/>
  <c r="Y2" i="25"/>
  <c r="Y16" i="24"/>
  <c r="X21" i="24"/>
  <c r="X37" i="22"/>
  <c r="Y2" i="24"/>
  <c r="W14" i="22"/>
  <c r="M29" i="23"/>
  <c r="M30" i="23"/>
  <c r="L49" i="22"/>
  <c r="M32" i="24"/>
  <c r="X30" i="22"/>
  <c r="N23" i="25"/>
  <c r="N24" i="25"/>
  <c r="M33" i="24"/>
  <c r="M9" i="24"/>
  <c r="M10" i="24"/>
  <c r="M36" i="22"/>
  <c r="X10" i="22"/>
  <c r="Y7" i="22"/>
  <c r="Y9" i="22"/>
  <c r="W15" i="22"/>
  <c r="W16" i="22"/>
  <c r="W18" i="22"/>
  <c r="W33" i="22"/>
  <c r="Y21" i="24"/>
  <c r="Y37" i="22"/>
  <c r="Z2" i="24"/>
  <c r="Z16" i="24"/>
  <c r="AA24" i="23"/>
  <c r="Z2" i="25"/>
  <c r="X14" i="22"/>
  <c r="M35" i="22"/>
  <c r="M47" i="22"/>
  <c r="M31" i="23"/>
  <c r="M32" i="23"/>
  <c r="N7" i="24"/>
  <c r="N8" i="24"/>
  <c r="N25" i="25"/>
  <c r="N26" i="25"/>
  <c r="N27" i="25"/>
  <c r="N28" i="25"/>
  <c r="N39" i="22"/>
  <c r="Y10" i="22"/>
  <c r="Z7" i="22"/>
  <c r="Z9" i="22"/>
  <c r="M34" i="24"/>
  <c r="M35" i="24"/>
  <c r="N31" i="24"/>
  <c r="N30" i="24"/>
  <c r="Y30" i="22"/>
  <c r="X15" i="22"/>
  <c r="X16" i="22"/>
  <c r="X18" i="22"/>
  <c r="X33" i="22"/>
  <c r="AB24" i="23"/>
  <c r="AA2" i="25"/>
  <c r="AA16" i="24"/>
  <c r="Z21" i="24"/>
  <c r="Z37" i="22"/>
  <c r="AA2" i="24"/>
  <c r="Y14" i="22"/>
  <c r="N29" i="23"/>
  <c r="N30" i="23"/>
  <c r="N32" i="24"/>
  <c r="N9" i="24"/>
  <c r="N10" i="24"/>
  <c r="N36" i="22"/>
  <c r="N33" i="24"/>
  <c r="Z30" i="22"/>
  <c r="Z10" i="22"/>
  <c r="AA7" i="22"/>
  <c r="AA9" i="22"/>
  <c r="O23" i="25"/>
  <c r="O24" i="25"/>
  <c r="Y15" i="22"/>
  <c r="Y16" i="22"/>
  <c r="Y18" i="22"/>
  <c r="Y33" i="22"/>
  <c r="AA21" i="24"/>
  <c r="AA37" i="22"/>
  <c r="AB2" i="24"/>
  <c r="AB16" i="24"/>
  <c r="AC24" i="23"/>
  <c r="AB2" i="25"/>
  <c r="Z14" i="22"/>
  <c r="N31" i="23"/>
  <c r="N32" i="23"/>
  <c r="N47" i="22"/>
  <c r="N35" i="22"/>
  <c r="M49" i="22"/>
  <c r="AA30" i="22"/>
  <c r="N34" i="24"/>
  <c r="N35" i="24"/>
  <c r="O31" i="24"/>
  <c r="O30" i="24"/>
  <c r="O8" i="24"/>
  <c r="O7" i="24"/>
  <c r="O25" i="25"/>
  <c r="O26" i="25"/>
  <c r="O27" i="25"/>
  <c r="O28" i="25"/>
  <c r="O39" i="22"/>
  <c r="AB7" i="22"/>
  <c r="AB9" i="22"/>
  <c r="AA10" i="22"/>
  <c r="Z15" i="22"/>
  <c r="Z16" i="22"/>
  <c r="Z18" i="22"/>
  <c r="Z33" i="22"/>
  <c r="AD24" i="23"/>
  <c r="AC2" i="25"/>
  <c r="AC16" i="24"/>
  <c r="AC2" i="24"/>
  <c r="AB21" i="24"/>
  <c r="AB37" i="22"/>
  <c r="AA14" i="22"/>
  <c r="O29" i="23"/>
  <c r="O30" i="23"/>
  <c r="O9" i="24"/>
  <c r="O10" i="24"/>
  <c r="O36" i="22"/>
  <c r="O32" i="24"/>
  <c r="O33" i="24"/>
  <c r="AB30" i="22"/>
  <c r="AC7" i="22"/>
  <c r="AC9" i="22"/>
  <c r="AB10" i="22"/>
  <c r="P24" i="25"/>
  <c r="P23" i="25"/>
  <c r="AA15" i="22"/>
  <c r="AA16" i="22"/>
  <c r="AA18" i="22"/>
  <c r="AA33" i="22"/>
  <c r="AD16" i="24"/>
  <c r="AE24" i="23"/>
  <c r="AD2" i="25"/>
  <c r="AD2" i="24"/>
  <c r="AC21" i="24"/>
  <c r="AC37" i="22"/>
  <c r="AB14" i="22"/>
  <c r="O31" i="23"/>
  <c r="O32" i="23"/>
  <c r="O35" i="22"/>
  <c r="O47" i="22"/>
  <c r="P25" i="25"/>
  <c r="P26" i="25"/>
  <c r="P27" i="25"/>
  <c r="P28" i="25"/>
  <c r="P39" i="22"/>
  <c r="O34" i="24"/>
  <c r="O35" i="24"/>
  <c r="P31" i="24"/>
  <c r="P30" i="24"/>
  <c r="AD7" i="22"/>
  <c r="AD9" i="22"/>
  <c r="AC10" i="22"/>
  <c r="N49" i="22"/>
  <c r="AC30" i="22"/>
  <c r="P8" i="24"/>
  <c r="P7" i="24"/>
  <c r="AB15" i="22"/>
  <c r="AB16" i="22"/>
  <c r="AB18" i="22"/>
  <c r="AB33" i="22"/>
  <c r="AE2" i="24"/>
  <c r="AD21" i="24"/>
  <c r="AD37" i="22"/>
  <c r="AF24" i="23"/>
  <c r="AE2" i="25"/>
  <c r="AE16" i="24"/>
  <c r="AC14" i="22"/>
  <c r="P30" i="23"/>
  <c r="P29" i="23"/>
  <c r="P9" i="24"/>
  <c r="P10" i="24"/>
  <c r="P36" i="22"/>
  <c r="P32" i="24"/>
  <c r="P33" i="24"/>
  <c r="Q23" i="25"/>
  <c r="Q24" i="25"/>
  <c r="AD30" i="22"/>
  <c r="AE7" i="22"/>
  <c r="AE9" i="22"/>
  <c r="AD10" i="22"/>
  <c r="AC15" i="22"/>
  <c r="AC16" i="22"/>
  <c r="AC18" i="22"/>
  <c r="AC33" i="22"/>
  <c r="AF16" i="24"/>
  <c r="AF2" i="25"/>
  <c r="AE21" i="24"/>
  <c r="AE37" i="22"/>
  <c r="AF2" i="24"/>
  <c r="AD14" i="22"/>
  <c r="P35" i="22"/>
  <c r="P47" i="22"/>
  <c r="P31" i="23"/>
  <c r="P32" i="23"/>
  <c r="O49" i="22"/>
  <c r="AE10" i="22"/>
  <c r="AF7" i="22"/>
  <c r="AF9" i="22"/>
  <c r="AE30" i="22"/>
  <c r="Q30" i="24"/>
  <c r="P34" i="24"/>
  <c r="P35" i="24"/>
  <c r="Q31" i="24"/>
  <c r="Q25" i="25"/>
  <c r="Q26" i="25"/>
  <c r="Q27" i="25"/>
  <c r="Q28" i="25"/>
  <c r="Q39" i="22"/>
  <c r="Q7" i="24"/>
  <c r="Q8" i="24"/>
  <c r="AD15" i="22"/>
  <c r="AD16" i="22"/>
  <c r="AD18" i="22"/>
  <c r="AD33" i="22"/>
  <c r="AF21" i="24"/>
  <c r="AF37" i="22"/>
  <c r="AE14" i="22"/>
  <c r="Q29" i="23"/>
  <c r="Q30" i="23"/>
  <c r="Q32" i="24"/>
  <c r="Q9" i="24"/>
  <c r="Q10" i="24"/>
  <c r="Q36" i="22"/>
  <c r="R23" i="25"/>
  <c r="R24" i="25"/>
  <c r="AF10" i="22"/>
  <c r="Q33" i="24"/>
  <c r="P49" i="22"/>
  <c r="AF30" i="22"/>
  <c r="AE15" i="22"/>
  <c r="AE16" i="22"/>
  <c r="AE18" i="22"/>
  <c r="AE33" i="22"/>
  <c r="AF14" i="22"/>
  <c r="Q31" i="23"/>
  <c r="Q32" i="23"/>
  <c r="Q47" i="22"/>
  <c r="Q35" i="22"/>
  <c r="R8" i="24"/>
  <c r="R7" i="24"/>
  <c r="R30" i="24"/>
  <c r="Q34" i="24"/>
  <c r="Q35" i="24"/>
  <c r="R31" i="24"/>
  <c r="R25" i="25"/>
  <c r="R26" i="25"/>
  <c r="R27" i="25"/>
  <c r="R28" i="25"/>
  <c r="R39" i="22"/>
  <c r="AF15" i="22"/>
  <c r="AF16" i="22"/>
  <c r="AF18" i="22"/>
  <c r="AF33" i="22"/>
  <c r="R30" i="23"/>
  <c r="R29" i="23"/>
  <c r="Q49" i="22"/>
  <c r="R32" i="24"/>
  <c r="R33" i="24"/>
  <c r="R36" i="22"/>
  <c r="R9" i="24"/>
  <c r="R10" i="24"/>
  <c r="S23" i="25"/>
  <c r="S24" i="25"/>
  <c r="R31" i="23"/>
  <c r="R32" i="23"/>
  <c r="R35" i="22"/>
  <c r="R47" i="22"/>
  <c r="S30" i="24"/>
  <c r="S31" i="24"/>
  <c r="R34" i="24"/>
  <c r="R35" i="24"/>
  <c r="S25" i="25"/>
  <c r="S26" i="25"/>
  <c r="S27" i="25"/>
  <c r="S28" i="25"/>
  <c r="S39" i="22"/>
  <c r="S7" i="24"/>
  <c r="S8" i="24"/>
  <c r="S29" i="23"/>
  <c r="S30" i="23"/>
  <c r="S32" i="24"/>
  <c r="S33" i="24"/>
  <c r="S9" i="24"/>
  <c r="S10" i="24"/>
  <c r="S36" i="22"/>
  <c r="T24" i="25"/>
  <c r="T23" i="25"/>
  <c r="S35" i="22"/>
  <c r="S47" i="22"/>
  <c r="S31" i="23"/>
  <c r="S32" i="23"/>
  <c r="T30" i="24"/>
  <c r="S34" i="24"/>
  <c r="S35" i="24"/>
  <c r="T31" i="24"/>
  <c r="R49" i="22"/>
  <c r="T25" i="25"/>
  <c r="T26" i="25"/>
  <c r="T27" i="25"/>
  <c r="T28" i="25"/>
  <c r="T39" i="22"/>
  <c r="T7" i="24"/>
  <c r="T8" i="24"/>
  <c r="T30" i="23"/>
  <c r="T29" i="23"/>
  <c r="T32" i="24"/>
  <c r="T33" i="24"/>
  <c r="T9" i="24"/>
  <c r="T10" i="24"/>
  <c r="T36" i="22"/>
  <c r="U23" i="25"/>
  <c r="U24" i="25"/>
  <c r="T31" i="23"/>
  <c r="T32" i="23"/>
  <c r="T35" i="22"/>
  <c r="T47" i="22"/>
  <c r="T34" i="24"/>
  <c r="T35" i="24"/>
  <c r="U31" i="24"/>
  <c r="U30" i="24"/>
  <c r="S49" i="22"/>
  <c r="U25" i="25"/>
  <c r="U26" i="25"/>
  <c r="U27" i="25"/>
  <c r="U28" i="25"/>
  <c r="U39" i="22"/>
  <c r="U8" i="24"/>
  <c r="U7" i="24"/>
  <c r="U30" i="23"/>
  <c r="U29" i="23"/>
  <c r="U32" i="24"/>
  <c r="U33" i="24"/>
  <c r="U9" i="24"/>
  <c r="U10" i="24"/>
  <c r="U36" i="22"/>
  <c r="V23" i="25"/>
  <c r="V24" i="25"/>
  <c r="U47" i="22"/>
  <c r="U35" i="22"/>
  <c r="U31" i="23"/>
  <c r="U32" i="23"/>
  <c r="T49" i="22"/>
  <c r="V30" i="24"/>
  <c r="U34" i="24"/>
  <c r="U35" i="24"/>
  <c r="V31" i="24"/>
  <c r="V25" i="25"/>
  <c r="V26" i="25"/>
  <c r="V27" i="25"/>
  <c r="V28" i="25"/>
  <c r="V39" i="22"/>
  <c r="V8" i="24"/>
  <c r="V7" i="24"/>
  <c r="V9" i="24"/>
  <c r="V10" i="24"/>
  <c r="W7" i="24"/>
  <c r="V30" i="23"/>
  <c r="V29" i="23"/>
  <c r="V32" i="24"/>
  <c r="W23" i="25"/>
  <c r="W24" i="25"/>
  <c r="V36" i="22"/>
  <c r="V33" i="24"/>
  <c r="W8" i="24"/>
  <c r="V31" i="23"/>
  <c r="V32" i="23"/>
  <c r="V47" i="22"/>
  <c r="V35" i="22"/>
  <c r="V34" i="24"/>
  <c r="V35" i="24"/>
  <c r="W31" i="24"/>
  <c r="W30" i="24"/>
  <c r="W25" i="25"/>
  <c r="W26" i="25"/>
  <c r="W27" i="25"/>
  <c r="W28" i="25"/>
  <c r="W39" i="22"/>
  <c r="U49" i="22"/>
  <c r="W9" i="24"/>
  <c r="W10" i="24"/>
  <c r="W36" i="22"/>
  <c r="W29" i="23"/>
  <c r="W30" i="23"/>
  <c r="W32" i="24"/>
  <c r="V49" i="22"/>
  <c r="X7" i="24"/>
  <c r="X8" i="24"/>
  <c r="X24" i="25"/>
  <c r="X23" i="25"/>
  <c r="W33" i="24"/>
  <c r="W47" i="22"/>
  <c r="W35" i="22"/>
  <c r="W31" i="23"/>
  <c r="W32" i="23"/>
  <c r="X30" i="24"/>
  <c r="W34" i="24"/>
  <c r="W35" i="24"/>
  <c r="X31" i="24"/>
  <c r="X25" i="25"/>
  <c r="X26" i="25"/>
  <c r="X27" i="25"/>
  <c r="X28" i="25"/>
  <c r="X39" i="22"/>
  <c r="X9" i="24"/>
  <c r="X10" i="24"/>
  <c r="X36" i="22"/>
  <c r="X30" i="23"/>
  <c r="X29" i="23"/>
  <c r="Y24" i="25"/>
  <c r="Y23" i="25"/>
  <c r="X32" i="24"/>
  <c r="Y7" i="24"/>
  <c r="Y8" i="24"/>
  <c r="X33" i="24"/>
  <c r="X31" i="23"/>
  <c r="X32" i="23"/>
  <c r="X47" i="22"/>
  <c r="X35" i="22"/>
  <c r="Y30" i="24"/>
  <c r="X34" i="24"/>
  <c r="X35" i="24"/>
  <c r="Y31" i="24"/>
  <c r="Y9" i="24"/>
  <c r="Y10" i="24"/>
  <c r="Y36" i="22"/>
  <c r="W49" i="22"/>
  <c r="Y25" i="25"/>
  <c r="Y26" i="25"/>
  <c r="Y27" i="25"/>
  <c r="Y28" i="25"/>
  <c r="Y39" i="22"/>
  <c r="Y30" i="23"/>
  <c r="Y29" i="23"/>
  <c r="Y32" i="24"/>
  <c r="Z24" i="25"/>
  <c r="Z23" i="25"/>
  <c r="Z8" i="24"/>
  <c r="Z7" i="24"/>
  <c r="Y33" i="24"/>
  <c r="Y31" i="23"/>
  <c r="Y32" i="23"/>
  <c r="Y47" i="22"/>
  <c r="Y35" i="22"/>
  <c r="Y34" i="24"/>
  <c r="Y35" i="24"/>
  <c r="Z31" i="24"/>
  <c r="Z30" i="24"/>
  <c r="Z9" i="24"/>
  <c r="Z10" i="24"/>
  <c r="Z25" i="25"/>
  <c r="Z26" i="25"/>
  <c r="Z27" i="25"/>
  <c r="Z28" i="25"/>
  <c r="Z39" i="22"/>
  <c r="X49" i="22"/>
  <c r="Z29" i="23"/>
  <c r="Z30" i="23"/>
  <c r="AA7" i="24"/>
  <c r="AA8" i="24"/>
  <c r="Z32" i="24"/>
  <c r="Z33" i="24"/>
  <c r="AA24" i="25"/>
  <c r="AA23" i="25"/>
  <c r="Z36" i="22"/>
  <c r="Z35" i="22"/>
  <c r="Z31" i="23"/>
  <c r="Z32" i="23"/>
  <c r="Z47" i="22"/>
  <c r="Z34" i="24"/>
  <c r="Z35" i="24"/>
  <c r="AA31" i="24"/>
  <c r="AA30" i="24"/>
  <c r="AA36" i="22"/>
  <c r="Y49" i="22"/>
  <c r="AA25" i="25"/>
  <c r="AA26" i="25"/>
  <c r="AA27" i="25"/>
  <c r="AA28" i="25"/>
  <c r="AA39" i="22"/>
  <c r="AA9" i="24"/>
  <c r="AA10" i="24"/>
  <c r="AA29" i="23"/>
  <c r="AA30" i="23"/>
  <c r="AA32" i="24"/>
  <c r="AA33" i="24"/>
  <c r="AB8" i="24"/>
  <c r="AB7" i="24"/>
  <c r="AB24" i="25"/>
  <c r="AB23" i="25"/>
  <c r="AA31" i="23"/>
  <c r="AA32" i="23"/>
  <c r="AA47" i="22"/>
  <c r="AA35" i="22"/>
  <c r="AA49" i="22"/>
  <c r="AB25" i="25"/>
  <c r="AB26" i="25"/>
  <c r="AB27" i="25"/>
  <c r="AB28" i="25"/>
  <c r="AB39" i="22"/>
  <c r="AB9" i="24"/>
  <c r="AB10" i="24"/>
  <c r="AB30" i="24"/>
  <c r="AB36" i="22"/>
  <c r="AB31" i="24"/>
  <c r="AA34" i="24"/>
  <c r="AA35" i="24"/>
  <c r="Z49" i="22"/>
  <c r="AB30" i="23"/>
  <c r="AB29" i="23"/>
  <c r="AB32" i="24"/>
  <c r="AC8" i="24"/>
  <c r="AC7" i="24"/>
  <c r="AC24" i="25"/>
  <c r="AC23" i="25"/>
  <c r="AB33" i="24"/>
  <c r="AB31" i="23"/>
  <c r="AB32" i="23"/>
  <c r="AB47" i="22"/>
  <c r="AB35" i="22"/>
  <c r="AC30" i="24"/>
  <c r="AB34" i="24"/>
  <c r="AB35" i="24"/>
  <c r="AC31" i="24"/>
  <c r="AC25" i="25"/>
  <c r="AC26" i="25"/>
  <c r="AC27" i="25"/>
  <c r="AC28" i="25"/>
  <c r="AC39" i="22"/>
  <c r="AC9" i="24"/>
  <c r="AC10" i="24"/>
  <c r="AC36" i="22"/>
  <c r="AC30" i="23"/>
  <c r="AC29" i="23"/>
  <c r="AB49" i="22"/>
  <c r="AD23" i="25"/>
  <c r="AD24" i="25"/>
  <c r="AD7" i="24"/>
  <c r="AD8" i="24"/>
  <c r="AC32" i="24"/>
  <c r="AC33" i="24"/>
  <c r="AC47" i="22"/>
  <c r="AC31" i="23"/>
  <c r="AC32" i="23"/>
  <c r="AC35" i="22"/>
  <c r="AD30" i="24"/>
  <c r="AD31" i="24"/>
  <c r="AC34" i="24"/>
  <c r="AC35" i="24"/>
  <c r="AD9" i="24"/>
  <c r="AD10" i="24"/>
  <c r="AD25" i="25"/>
  <c r="AD26" i="25"/>
  <c r="AD27" i="25"/>
  <c r="AD28" i="25"/>
  <c r="AD39" i="22"/>
  <c r="AD29" i="23"/>
  <c r="AD30" i="23"/>
  <c r="AE23" i="25"/>
  <c r="AE24" i="25"/>
  <c r="AE7" i="24"/>
  <c r="AE8" i="24"/>
  <c r="AD32" i="24"/>
  <c r="AD33" i="24"/>
  <c r="AC49" i="22"/>
  <c r="AD36" i="22"/>
  <c r="AD47" i="22"/>
  <c r="AD31" i="23"/>
  <c r="AD32" i="23"/>
  <c r="AD35" i="22"/>
  <c r="AD34" i="24"/>
  <c r="AD35" i="24"/>
  <c r="AE31" i="24"/>
  <c r="AE30" i="24"/>
  <c r="AE36" i="22"/>
  <c r="AE39" i="22"/>
  <c r="AE25" i="25"/>
  <c r="AE26" i="25"/>
  <c r="AE27" i="25"/>
  <c r="AE28" i="25"/>
  <c r="AE9" i="24"/>
  <c r="AE10" i="24"/>
  <c r="AE29" i="23"/>
  <c r="AE30" i="23"/>
  <c r="AF7" i="24"/>
  <c r="AF8" i="24"/>
  <c r="AD49" i="22"/>
  <c r="AE32" i="24"/>
  <c r="AE33" i="24"/>
  <c r="AF24" i="25"/>
  <c r="AF23" i="25"/>
  <c r="AE31" i="23"/>
  <c r="AE32" i="23"/>
  <c r="AE47" i="22"/>
  <c r="AE35" i="22"/>
  <c r="AE49" i="22"/>
  <c r="AF9" i="24"/>
  <c r="AF10" i="24"/>
  <c r="AF25" i="25"/>
  <c r="AF26" i="25"/>
  <c r="AF27" i="25"/>
  <c r="AF28" i="25"/>
  <c r="AF39" i="22"/>
  <c r="AF30" i="24"/>
  <c r="AE34" i="24"/>
  <c r="AE35" i="24"/>
  <c r="AF31" i="24"/>
  <c r="AF29" i="23"/>
  <c r="AF30" i="23"/>
  <c r="AF32" i="24"/>
  <c r="AF33" i="24"/>
  <c r="AF36" i="22"/>
  <c r="AF35" i="22"/>
  <c r="AF31" i="23"/>
  <c r="AF32" i="23"/>
  <c r="AF47" i="22"/>
  <c r="AF34" i="24"/>
  <c r="AF35" i="24"/>
  <c r="AF49" i="22"/>
  <c r="B7" i="25"/>
  <c r="B8" i="25"/>
  <c r="C9" i="25"/>
  <c r="C11" i="25"/>
  <c r="C12" i="25"/>
  <c r="C13" i="25"/>
  <c r="C14" i="25"/>
  <c r="C38" i="22"/>
  <c r="D9" i="25"/>
  <c r="D10" i="25"/>
  <c r="C40" i="22"/>
  <c r="C36" i="25"/>
  <c r="D38" i="22"/>
  <c r="D11" i="25"/>
  <c r="D12" i="25"/>
  <c r="C41" i="22"/>
  <c r="C44" i="22"/>
  <c r="C36" i="6"/>
  <c r="C48" i="22"/>
  <c r="C17" i="23"/>
  <c r="C39" i="25"/>
  <c r="C38" i="25"/>
  <c r="D40" i="22"/>
  <c r="D41" i="22"/>
  <c r="D44" i="22"/>
  <c r="D48" i="22"/>
  <c r="E10" i="25"/>
  <c r="D13" i="25"/>
  <c r="D14" i="25"/>
  <c r="E9" i="25"/>
  <c r="C6" i="23"/>
  <c r="C12" i="23"/>
  <c r="C15" i="23"/>
  <c r="C18" i="23"/>
  <c r="C20" i="23"/>
  <c r="D35" i="25"/>
  <c r="D37" i="25"/>
  <c r="C40" i="25"/>
  <c r="D39" i="25"/>
  <c r="E38" i="22"/>
  <c r="E11" i="25"/>
  <c r="D36" i="25"/>
  <c r="E12" i="25"/>
  <c r="D17" i="23"/>
  <c r="D36" i="6"/>
  <c r="D6" i="23"/>
  <c r="D12" i="23"/>
  <c r="D15" i="23"/>
  <c r="D18" i="23"/>
  <c r="D38" i="25"/>
  <c r="F10" i="25"/>
  <c r="E13" i="25"/>
  <c r="E14" i="25"/>
  <c r="F9" i="25"/>
  <c r="D40" i="25"/>
  <c r="E37" i="25"/>
  <c r="E35" i="25"/>
  <c r="E40" i="22"/>
  <c r="E48" i="22"/>
  <c r="D20" i="23"/>
  <c r="E39" i="25"/>
  <c r="E36" i="25"/>
  <c r="E38" i="25"/>
  <c r="F38" i="22"/>
  <c r="F11" i="25"/>
  <c r="E41" i="22"/>
  <c r="E44" i="22"/>
  <c r="F12" i="25"/>
  <c r="E6" i="23"/>
  <c r="E12" i="23"/>
  <c r="E15" i="23"/>
  <c r="E18" i="23"/>
  <c r="E17" i="23"/>
  <c r="E36" i="6"/>
  <c r="F40" i="22"/>
  <c r="F41" i="22"/>
  <c r="F44" i="22"/>
  <c r="F48" i="22"/>
  <c r="F37" i="25"/>
  <c r="E40" i="25"/>
  <c r="F35" i="25"/>
  <c r="G10" i="25"/>
  <c r="F13" i="25"/>
  <c r="F14" i="25"/>
  <c r="G9" i="25"/>
  <c r="F6" i="23"/>
  <c r="F12" i="23"/>
  <c r="F15" i="23"/>
  <c r="F18" i="23"/>
  <c r="F36" i="6"/>
  <c r="F17" i="23"/>
  <c r="F20" i="23"/>
  <c r="G38" i="22"/>
  <c r="G11" i="25"/>
  <c r="G12" i="25"/>
  <c r="F39" i="25"/>
  <c r="F36" i="25"/>
  <c r="F38" i="25"/>
  <c r="E20" i="23"/>
  <c r="H10" i="25"/>
  <c r="G13" i="25"/>
  <c r="G14" i="25"/>
  <c r="H9" i="25"/>
  <c r="F40" i="25"/>
  <c r="G37" i="25"/>
  <c r="G35" i="25"/>
  <c r="G40" i="22"/>
  <c r="G41" i="22"/>
  <c r="G44" i="22"/>
  <c r="G39" i="25"/>
  <c r="G36" i="25"/>
  <c r="G38" i="25"/>
  <c r="H38" i="22"/>
  <c r="H11" i="25"/>
  <c r="G6" i="23"/>
  <c r="G12" i="23"/>
  <c r="G15" i="23"/>
  <c r="G18" i="23"/>
  <c r="G17" i="23"/>
  <c r="G36" i="6"/>
  <c r="G48" i="22"/>
  <c r="H12" i="25"/>
  <c r="G20" i="23"/>
  <c r="I10" i="25"/>
  <c r="H13" i="25"/>
  <c r="H14" i="25"/>
  <c r="I9" i="25"/>
  <c r="H40" i="22"/>
  <c r="H41" i="22"/>
  <c r="H44" i="22"/>
  <c r="H37" i="25"/>
  <c r="G40" i="25"/>
  <c r="H35" i="25"/>
  <c r="H48" i="22"/>
  <c r="H17" i="23"/>
  <c r="H6" i="23"/>
  <c r="H12" i="23"/>
  <c r="H15" i="23"/>
  <c r="H18" i="23"/>
  <c r="I38" i="22"/>
  <c r="I11" i="25"/>
  <c r="I12" i="25"/>
  <c r="H39" i="25"/>
  <c r="H36" i="25"/>
  <c r="H38" i="25"/>
  <c r="H40" i="25"/>
  <c r="I37" i="25"/>
  <c r="I35" i="25"/>
  <c r="I40" i="22"/>
  <c r="I41" i="22"/>
  <c r="I44" i="22"/>
  <c r="H20" i="23"/>
  <c r="J10" i="25"/>
  <c r="I13" i="25"/>
  <c r="I14" i="25"/>
  <c r="J9" i="25"/>
  <c r="I48" i="22"/>
  <c r="I17" i="23"/>
  <c r="I6" i="23"/>
  <c r="I12" i="23"/>
  <c r="I15" i="23"/>
  <c r="I18" i="23"/>
  <c r="J38" i="22"/>
  <c r="J11" i="25"/>
  <c r="J12" i="25"/>
  <c r="I39" i="25"/>
  <c r="I36" i="25"/>
  <c r="I38" i="25"/>
  <c r="K10" i="25"/>
  <c r="J13" i="25"/>
  <c r="J14" i="25"/>
  <c r="K9" i="25"/>
  <c r="J40" i="22"/>
  <c r="J41" i="22"/>
  <c r="J44" i="22"/>
  <c r="I20" i="23"/>
  <c r="J37" i="25"/>
  <c r="I40" i="25"/>
  <c r="J35" i="25"/>
  <c r="J48" i="22"/>
  <c r="J17" i="23"/>
  <c r="J6" i="23"/>
  <c r="J12" i="23"/>
  <c r="J15" i="23"/>
  <c r="J18" i="23"/>
  <c r="K38" i="22"/>
  <c r="K11" i="25"/>
  <c r="K12" i="25"/>
  <c r="J39" i="25"/>
  <c r="J36" i="25"/>
  <c r="J38" i="25"/>
  <c r="L10" i="25"/>
  <c r="K13" i="25"/>
  <c r="K14" i="25"/>
  <c r="L9" i="25"/>
  <c r="J40" i="25"/>
  <c r="K37" i="25"/>
  <c r="K35" i="25"/>
  <c r="K40" i="22"/>
  <c r="K48" i="22"/>
  <c r="J20" i="23"/>
  <c r="K39" i="25"/>
  <c r="K36" i="25"/>
  <c r="K38" i="25"/>
  <c r="L38" i="22"/>
  <c r="L11" i="25"/>
  <c r="K41" i="22"/>
  <c r="K44" i="22"/>
  <c r="L12" i="25"/>
  <c r="K6" i="23"/>
  <c r="K12" i="23"/>
  <c r="K15" i="23"/>
  <c r="K18" i="23"/>
  <c r="K17" i="23"/>
  <c r="L40" i="22"/>
  <c r="L48" i="22"/>
  <c r="L37" i="25"/>
  <c r="K40" i="25"/>
  <c r="L35" i="25"/>
  <c r="M10" i="25"/>
  <c r="L13" i="25"/>
  <c r="L14" i="25"/>
  <c r="M9" i="25"/>
  <c r="M38" i="22"/>
  <c r="M11" i="25"/>
  <c r="M12" i="25"/>
  <c r="L39" i="25"/>
  <c r="L36" i="25"/>
  <c r="L38" i="25"/>
  <c r="L41" i="22"/>
  <c r="L44" i="22"/>
  <c r="K20" i="23"/>
  <c r="N10" i="25"/>
  <c r="M13" i="25"/>
  <c r="M14" i="25"/>
  <c r="N9" i="25"/>
  <c r="L40" i="25"/>
  <c r="M37" i="25"/>
  <c r="M35" i="25"/>
  <c r="M40" i="22"/>
  <c r="M48" i="22"/>
  <c r="L17" i="23"/>
  <c r="L6" i="23"/>
  <c r="L12" i="23"/>
  <c r="L15" i="23"/>
  <c r="L18" i="23"/>
  <c r="M39" i="25"/>
  <c r="M36" i="25"/>
  <c r="M38" i="25"/>
  <c r="N38" i="22"/>
  <c r="N11" i="25"/>
  <c r="L20" i="23"/>
  <c r="M41" i="22"/>
  <c r="M44" i="22"/>
  <c r="N12" i="25"/>
  <c r="O10" i="25"/>
  <c r="N13" i="25"/>
  <c r="N14" i="25"/>
  <c r="O9" i="25"/>
  <c r="N40" i="22"/>
  <c r="N41" i="22"/>
  <c r="N44" i="22"/>
  <c r="N37" i="25"/>
  <c r="M40" i="25"/>
  <c r="N35" i="25"/>
  <c r="M6" i="23"/>
  <c r="M12" i="23"/>
  <c r="M15" i="23"/>
  <c r="M18" i="23"/>
  <c r="M17" i="23"/>
  <c r="N48" i="22"/>
  <c r="N6" i="23"/>
  <c r="N12" i="23"/>
  <c r="N15" i="23"/>
  <c r="N18" i="23"/>
  <c r="N17" i="23"/>
  <c r="O38" i="22"/>
  <c r="O11" i="25"/>
  <c r="M20" i="23"/>
  <c r="N39" i="25"/>
  <c r="N36" i="25"/>
  <c r="N38" i="25"/>
  <c r="O12" i="25"/>
  <c r="O40" i="22"/>
  <c r="O41" i="22"/>
  <c r="O44" i="22"/>
  <c r="P10" i="25"/>
  <c r="O13" i="25"/>
  <c r="O14" i="25"/>
  <c r="P9" i="25"/>
  <c r="N40" i="25"/>
  <c r="O37" i="25"/>
  <c r="O35" i="25"/>
  <c r="N20" i="23"/>
  <c r="O48" i="22"/>
  <c r="P38" i="22"/>
  <c r="P11" i="25"/>
  <c r="P12" i="25"/>
  <c r="O39" i="25"/>
  <c r="O36" i="25"/>
  <c r="O38" i="25"/>
  <c r="O6" i="23"/>
  <c r="O12" i="23"/>
  <c r="O15" i="23"/>
  <c r="O18" i="23"/>
  <c r="O17" i="23"/>
  <c r="Q10" i="25"/>
  <c r="P13" i="25"/>
  <c r="P14" i="25"/>
  <c r="Q9" i="25"/>
  <c r="P37" i="25"/>
  <c r="O40" i="25"/>
  <c r="P35" i="25"/>
  <c r="P40" i="22"/>
  <c r="P41" i="22"/>
  <c r="P44" i="22"/>
  <c r="O20" i="23"/>
  <c r="P48" i="22"/>
  <c r="P17" i="23"/>
  <c r="P6" i="23"/>
  <c r="P12" i="23"/>
  <c r="P15" i="23"/>
  <c r="P18" i="23"/>
  <c r="P39" i="25"/>
  <c r="P36" i="25"/>
  <c r="P38" i="25"/>
  <c r="Q38" i="22"/>
  <c r="Q11" i="25"/>
  <c r="Q12" i="25"/>
  <c r="R10" i="25"/>
  <c r="Q13" i="25"/>
  <c r="Q14" i="25"/>
  <c r="R9" i="25"/>
  <c r="Q40" i="22"/>
  <c r="Q41" i="22"/>
  <c r="Q44" i="22"/>
  <c r="P40" i="25"/>
  <c r="Q37" i="25"/>
  <c r="Q35" i="25"/>
  <c r="P20" i="23"/>
  <c r="Q48" i="22"/>
  <c r="Q17" i="23"/>
  <c r="Q6" i="23"/>
  <c r="Q12" i="23"/>
  <c r="Q15" i="23"/>
  <c r="Q18" i="23"/>
  <c r="R38" i="22"/>
  <c r="R11" i="25"/>
  <c r="R12" i="25"/>
  <c r="Q39" i="25"/>
  <c r="Q36" i="25"/>
  <c r="Q38" i="25"/>
  <c r="S10" i="25"/>
  <c r="R13" i="25"/>
  <c r="R14" i="25"/>
  <c r="S9" i="25"/>
  <c r="R37" i="25"/>
  <c r="Q40" i="25"/>
  <c r="R35" i="25"/>
  <c r="R40" i="22"/>
  <c r="R48" i="22"/>
  <c r="Q20" i="23"/>
  <c r="R39" i="25"/>
  <c r="R36" i="25"/>
  <c r="R38" i="25"/>
  <c r="S38" i="22"/>
  <c r="S11" i="25"/>
  <c r="R41" i="22"/>
  <c r="R44" i="22"/>
  <c r="S12" i="25"/>
  <c r="R6" i="23"/>
  <c r="R12" i="23"/>
  <c r="R15" i="23"/>
  <c r="R18" i="23"/>
  <c r="R17" i="23"/>
  <c r="S40" i="22"/>
  <c r="S48" i="22"/>
  <c r="R40" i="25"/>
  <c r="S37" i="25"/>
  <c r="S35" i="25"/>
  <c r="T10" i="25"/>
  <c r="S13" i="25"/>
  <c r="S14" i="25"/>
  <c r="T9" i="25"/>
  <c r="T38" i="22"/>
  <c r="T11" i="25"/>
  <c r="S39" i="25"/>
  <c r="S36" i="25"/>
  <c r="S38" i="25"/>
  <c r="T12" i="25"/>
  <c r="S41" i="22"/>
  <c r="S44" i="22"/>
  <c r="R20" i="23"/>
  <c r="U10" i="25"/>
  <c r="T13" i="25"/>
  <c r="T14" i="25"/>
  <c r="U9" i="25"/>
  <c r="T37" i="25"/>
  <c r="S40" i="25"/>
  <c r="T35" i="25"/>
  <c r="T40" i="22"/>
  <c r="T41" i="22"/>
  <c r="T44" i="22"/>
  <c r="S6" i="23"/>
  <c r="S12" i="23"/>
  <c r="S15" i="23"/>
  <c r="S18" i="23"/>
  <c r="S17" i="23"/>
  <c r="T48" i="22"/>
  <c r="T39" i="25"/>
  <c r="T36" i="25"/>
  <c r="T38" i="25"/>
  <c r="U38" i="22"/>
  <c r="U11" i="25"/>
  <c r="S20" i="23"/>
  <c r="T6" i="23"/>
  <c r="T12" i="23"/>
  <c r="T15" i="23"/>
  <c r="T18" i="23"/>
  <c r="T17" i="23"/>
  <c r="U12" i="25"/>
  <c r="V10" i="25"/>
  <c r="U13" i="25"/>
  <c r="U14" i="25"/>
  <c r="V9" i="25"/>
  <c r="U40" i="22"/>
  <c r="U48" i="22"/>
  <c r="T40" i="25"/>
  <c r="U37" i="25"/>
  <c r="U35" i="25"/>
  <c r="T20" i="23"/>
  <c r="U41" i="22"/>
  <c r="U44" i="22"/>
  <c r="U6" i="23"/>
  <c r="U12" i="23"/>
  <c r="U15" i="23"/>
  <c r="U18" i="23"/>
  <c r="V38" i="22"/>
  <c r="V11" i="25"/>
  <c r="V12" i="25"/>
  <c r="U39" i="25"/>
  <c r="U36" i="25"/>
  <c r="U38" i="25"/>
  <c r="U17" i="23"/>
  <c r="V37" i="25"/>
  <c r="U40" i="25"/>
  <c r="V35" i="25"/>
  <c r="V40" i="22"/>
  <c r="V41" i="22"/>
  <c r="V44" i="22"/>
  <c r="W10" i="25"/>
  <c r="V13" i="25"/>
  <c r="V14" i="25"/>
  <c r="W9" i="25"/>
  <c r="U20" i="23"/>
  <c r="V48" i="22"/>
  <c r="V6" i="23"/>
  <c r="V12" i="23"/>
  <c r="V15" i="23"/>
  <c r="V18" i="23"/>
  <c r="V17" i="23"/>
  <c r="W38" i="22"/>
  <c r="W11" i="25"/>
  <c r="W12" i="25"/>
  <c r="V39" i="25"/>
  <c r="V36" i="25"/>
  <c r="V38" i="25"/>
  <c r="V40" i="25"/>
  <c r="W37" i="25"/>
  <c r="W35" i="25"/>
  <c r="W40" i="22"/>
  <c r="W41" i="22"/>
  <c r="W44" i="22"/>
  <c r="X10" i="25"/>
  <c r="W13" i="25"/>
  <c r="W14" i="25"/>
  <c r="X9" i="25"/>
  <c r="V20" i="23"/>
  <c r="W48" i="22"/>
  <c r="W6" i="23"/>
  <c r="W12" i="23"/>
  <c r="W15" i="23"/>
  <c r="W18" i="23"/>
  <c r="W17" i="23"/>
  <c r="X38" i="22"/>
  <c r="X11" i="25"/>
  <c r="W39" i="25"/>
  <c r="W36" i="25"/>
  <c r="W38" i="25"/>
  <c r="X12" i="25"/>
  <c r="Y10" i="25"/>
  <c r="X13" i="25"/>
  <c r="X14" i="25"/>
  <c r="Y9" i="25"/>
  <c r="X37" i="25"/>
  <c r="W40" i="25"/>
  <c r="X35" i="25"/>
  <c r="X40" i="22"/>
  <c r="X41" i="22"/>
  <c r="X44" i="22"/>
  <c r="W20" i="23"/>
  <c r="X48" i="22"/>
  <c r="X39" i="25"/>
  <c r="X36" i="25"/>
  <c r="X38" i="25"/>
  <c r="Y38" i="22"/>
  <c r="Y11" i="25"/>
  <c r="Y12" i="25"/>
  <c r="X17" i="23"/>
  <c r="X6" i="23"/>
  <c r="X12" i="23"/>
  <c r="X15" i="23"/>
  <c r="X18" i="23"/>
  <c r="Z10" i="25"/>
  <c r="Y13" i="25"/>
  <c r="Y14" i="25"/>
  <c r="Z9" i="25"/>
  <c r="Y40" i="22"/>
  <c r="Y41" i="22"/>
  <c r="Y44" i="22"/>
  <c r="X40" i="25"/>
  <c r="Y37" i="25"/>
  <c r="Y35" i="25"/>
  <c r="X20" i="23"/>
  <c r="Y48" i="22"/>
  <c r="Y6" i="23"/>
  <c r="Y12" i="23"/>
  <c r="Y15" i="23"/>
  <c r="Y18" i="23"/>
  <c r="Y17" i="23"/>
  <c r="Z38" i="22"/>
  <c r="Z11" i="25"/>
  <c r="Z12" i="25"/>
  <c r="Y39" i="25"/>
  <c r="Y36" i="25"/>
  <c r="Y38" i="25"/>
  <c r="AA10" i="25"/>
  <c r="Z13" i="25"/>
  <c r="Z14" i="25"/>
  <c r="AA9" i="25"/>
  <c r="Z37" i="25"/>
  <c r="Y40" i="25"/>
  <c r="Z35" i="25"/>
  <c r="Z40" i="22"/>
  <c r="Z41" i="22"/>
  <c r="Z44" i="22"/>
  <c r="Y20" i="23"/>
  <c r="Z6" i="23"/>
  <c r="Z12" i="23"/>
  <c r="Z15" i="23"/>
  <c r="Z18" i="23"/>
  <c r="Z17" i="23"/>
  <c r="Z39" i="25"/>
  <c r="Z36" i="25"/>
  <c r="Z38" i="25"/>
  <c r="AA38" i="22"/>
  <c r="AA11" i="25"/>
  <c r="Z48" i="22"/>
  <c r="AA12" i="25"/>
  <c r="AA40" i="22"/>
  <c r="AA41" i="22"/>
  <c r="AA44" i="22"/>
  <c r="Z40" i="25"/>
  <c r="AA37" i="25"/>
  <c r="AA35" i="25"/>
  <c r="AB10" i="25"/>
  <c r="AA13" i="25"/>
  <c r="AA14" i="25"/>
  <c r="AB9" i="25"/>
  <c r="Z20" i="23"/>
  <c r="AA48" i="22"/>
  <c r="AB38" i="22"/>
  <c r="AB11" i="25"/>
  <c r="AB12" i="25"/>
  <c r="AA39" i="25"/>
  <c r="AA36" i="25"/>
  <c r="AA38" i="25"/>
  <c r="AA6" i="23"/>
  <c r="AA12" i="23"/>
  <c r="AA15" i="23"/>
  <c r="AA18" i="23"/>
  <c r="AA17" i="23"/>
  <c r="AA20" i="23"/>
  <c r="AC10" i="25"/>
  <c r="AB13" i="25"/>
  <c r="AB14" i="25"/>
  <c r="AC9" i="25"/>
  <c r="AB37" i="25"/>
  <c r="AA40" i="25"/>
  <c r="AB35" i="25"/>
  <c r="AB40" i="22"/>
  <c r="AB48" i="22"/>
  <c r="AB41" i="22"/>
  <c r="AB44" i="22"/>
  <c r="AB6" i="23"/>
  <c r="AB12" i="23"/>
  <c r="AB15" i="23"/>
  <c r="AB18" i="23"/>
  <c r="AB39" i="25"/>
  <c r="AB36" i="25"/>
  <c r="AB38" i="25"/>
  <c r="AC38" i="22"/>
  <c r="AC11" i="25"/>
  <c r="AC12" i="25"/>
  <c r="AB17" i="23"/>
  <c r="AC40" i="22"/>
  <c r="AC41" i="22"/>
  <c r="AC44" i="22"/>
  <c r="AB40" i="25"/>
  <c r="AC37" i="25"/>
  <c r="AC35" i="25"/>
  <c r="AD10" i="25"/>
  <c r="AC13" i="25"/>
  <c r="AC14" i="25"/>
  <c r="AD9" i="25"/>
  <c r="AB20" i="23"/>
  <c r="AC48" i="22"/>
  <c r="AD38" i="22"/>
  <c r="AD11" i="25"/>
  <c r="AD12" i="25"/>
  <c r="AC39" i="25"/>
  <c r="AC36" i="25"/>
  <c r="AC38" i="25"/>
  <c r="AC6" i="23"/>
  <c r="AC12" i="23"/>
  <c r="AC15" i="23"/>
  <c r="AC18" i="23"/>
  <c r="AC17" i="23"/>
  <c r="AE10" i="25"/>
  <c r="AD13" i="25"/>
  <c r="AD14" i="25"/>
  <c r="AE9" i="25"/>
  <c r="AD37" i="25"/>
  <c r="AC40" i="25"/>
  <c r="AD35" i="25"/>
  <c r="AD40" i="22"/>
  <c r="AD41" i="22"/>
  <c r="AD44" i="22"/>
  <c r="AC20" i="23"/>
  <c r="AD48" i="22"/>
  <c r="AD39" i="25"/>
  <c r="AD36" i="25"/>
  <c r="AD38" i="25"/>
  <c r="AE38" i="22"/>
  <c r="AE11" i="25"/>
  <c r="AE12" i="25"/>
  <c r="AD17" i="23"/>
  <c r="AD6" i="23"/>
  <c r="AD12" i="23"/>
  <c r="AD15" i="23"/>
  <c r="AD18" i="23"/>
  <c r="AF10" i="25"/>
  <c r="AE13" i="25"/>
  <c r="AE14" i="25"/>
  <c r="AF9" i="25"/>
  <c r="AE40" i="22"/>
  <c r="AE41" i="22"/>
  <c r="AE44" i="22"/>
  <c r="AD40" i="25"/>
  <c r="AE37" i="25"/>
  <c r="AE35" i="25"/>
  <c r="AD20" i="23"/>
  <c r="AE48" i="22"/>
  <c r="AE6" i="23"/>
  <c r="AE12" i="23"/>
  <c r="AE15" i="23"/>
  <c r="AE18" i="23"/>
  <c r="AE17" i="23"/>
  <c r="AF38" i="22"/>
  <c r="AF11" i="25"/>
  <c r="AF12" i="25"/>
  <c r="AE39" i="25"/>
  <c r="AE36" i="25"/>
  <c r="AE38" i="25"/>
  <c r="AF37" i="25"/>
  <c r="AE40" i="25"/>
  <c r="AF35" i="25"/>
  <c r="AF40" i="22"/>
  <c r="AF41" i="22"/>
  <c r="AF44" i="22"/>
  <c r="AF13" i="25"/>
  <c r="AF14" i="25"/>
  <c r="AE20" i="23"/>
  <c r="AF48" i="22"/>
  <c r="AF17" i="23"/>
  <c r="AF6" i="23"/>
  <c r="AF12" i="23"/>
  <c r="AF15" i="23"/>
  <c r="AF18" i="23"/>
  <c r="AF39" i="25"/>
  <c r="AF36" i="25"/>
  <c r="AF38" i="25"/>
  <c r="AF40" i="25"/>
  <c r="AF20" i="23"/>
  <c r="C33" i="6" l="1"/>
  <c r="C34" i="6"/>
  <c r="E7" i="21"/>
  <c r="D11" i="21"/>
  <c r="E8" i="21"/>
  <c r="E6" i="21"/>
  <c r="E10" i="21" s="1"/>
  <c r="E11" i="21" s="1"/>
</calcChain>
</file>

<file path=xl/comments1.xml><?xml version="1.0" encoding="utf-8"?>
<comments xmlns="http://schemas.openxmlformats.org/spreadsheetml/2006/main">
  <authors>
    <author>mpadden</author>
  </authors>
  <commentList>
    <comment ref="B5" authorId="0">
      <text>
        <r>
          <rPr>
            <sz val="8"/>
            <color indexed="81"/>
            <rFont val="Tahoma"/>
            <family val="2"/>
          </rPr>
          <t xml:space="preserve">If offering under both scenarios, please complete RFP Workbook for each scenario.
</t>
        </r>
      </text>
    </comment>
  </commentList>
</comments>
</file>

<file path=xl/comments2.xml><?xml version="1.0" encoding="utf-8"?>
<comments xmlns="http://schemas.openxmlformats.org/spreadsheetml/2006/main">
  <authors>
    <author>mpadden</author>
    <author>Pat Thomson</author>
  </authors>
  <commentList>
    <comment ref="E12" authorId="0">
      <text>
        <r>
          <rPr>
            <sz val="8"/>
            <color indexed="81"/>
            <rFont val="Tahoma"/>
            <family val="2"/>
          </rPr>
          <t xml:space="preserve">Include property taxes (if applicable); business income taxes; etc.
</t>
        </r>
      </text>
    </comment>
    <comment ref="E16" authorId="0">
      <text>
        <r>
          <rPr>
            <sz val="8"/>
            <color indexed="81"/>
            <rFont val="Tahoma"/>
            <family val="2"/>
          </rPr>
          <t xml:space="preserve">Term in years
</t>
        </r>
      </text>
    </comment>
    <comment ref="F16" authorId="0">
      <text>
        <r>
          <rPr>
            <sz val="8"/>
            <color indexed="81"/>
            <rFont val="Tahoma"/>
            <family val="2"/>
          </rPr>
          <t>Term in years</t>
        </r>
      </text>
    </comment>
    <comment ref="G16" authorId="0">
      <text>
        <r>
          <rPr>
            <sz val="8"/>
            <color indexed="81"/>
            <rFont val="Tahoma"/>
            <family val="2"/>
          </rPr>
          <t>Term in years</t>
        </r>
      </text>
    </comment>
    <comment ref="B34" authorId="1">
      <text>
        <r>
          <rPr>
            <b/>
            <sz val="8"/>
            <color indexed="81"/>
            <rFont val="Tahoma"/>
            <family val="2"/>
          </rPr>
          <t>If positive, the amount of funds needed to complete the project.  If negative, excess of funds.</t>
        </r>
        <r>
          <rPr>
            <sz val="8"/>
            <color indexed="81"/>
            <rFont val="Tahoma"/>
            <family val="2"/>
          </rPr>
          <t xml:space="preserve">
</t>
        </r>
      </text>
    </comment>
    <comment ref="B35" authorId="1">
      <text>
        <r>
          <rPr>
            <b/>
            <sz val="8"/>
            <color indexed="81"/>
            <rFont val="Tahoma"/>
            <family val="2"/>
          </rPr>
          <t>Cash flow of first five years of project.</t>
        </r>
        <r>
          <rPr>
            <sz val="8"/>
            <color indexed="81"/>
            <rFont val="Tahoma"/>
            <family val="2"/>
          </rPr>
          <t xml:space="preserve">
</t>
        </r>
      </text>
    </comment>
  </commentList>
</comments>
</file>

<file path=xl/comments3.xml><?xml version="1.0" encoding="utf-8"?>
<comments xmlns="http://schemas.openxmlformats.org/spreadsheetml/2006/main">
  <authors>
    <author>Jennifer Vertrees</author>
    <author>mpadden</author>
  </authors>
  <commentList>
    <comment ref="A3" authorId="0">
      <text>
        <r>
          <rPr>
            <sz val="14"/>
            <color indexed="81"/>
            <rFont val="Calibri"/>
            <family val="2"/>
            <scheme val="minor"/>
          </rPr>
          <t>These are net rents.  Utility allowances have been deducted.</t>
        </r>
      </text>
    </comment>
    <comment ref="L40" authorId="1">
      <text>
        <r>
          <rPr>
            <sz val="14"/>
            <color indexed="81"/>
            <rFont val="Calibri"/>
            <family val="2"/>
            <scheme val="minor"/>
          </rPr>
          <t>At Year 1</t>
        </r>
      </text>
    </comment>
  </commentList>
</comments>
</file>

<file path=xl/sharedStrings.xml><?xml version="1.0" encoding="utf-8"?>
<sst xmlns="http://schemas.openxmlformats.org/spreadsheetml/2006/main" count="1384" uniqueCount="437">
  <si>
    <t>PROJECT:</t>
  </si>
  <si>
    <t>ITEM</t>
  </si>
  <si>
    <t>COST</t>
  </si>
  <si>
    <t>Depreciable</t>
  </si>
  <si>
    <t>Amortize</t>
  </si>
  <si>
    <t>ACQUISITION</t>
  </si>
  <si>
    <t>Land Acquisition</t>
  </si>
  <si>
    <t>CONSTRUCTION</t>
  </si>
  <si>
    <t>Contingency</t>
  </si>
  <si>
    <t>Demolition</t>
  </si>
  <si>
    <t>Permits</t>
  </si>
  <si>
    <t>Architect &amp; Engineer</t>
  </si>
  <si>
    <t>Syndication Expense</t>
  </si>
  <si>
    <t>Cost Certification</t>
  </si>
  <si>
    <t>Other</t>
  </si>
  <si>
    <t>CONSTRUCTION FINANCE</t>
  </si>
  <si>
    <t>Appraisal</t>
  </si>
  <si>
    <t>PERMANENT FINANCE</t>
  </si>
  <si>
    <t>Perm. Origination</t>
  </si>
  <si>
    <t>SOFT COSTS</t>
  </si>
  <si>
    <t>Marketing Expense</t>
  </si>
  <si>
    <t>Environmental</t>
  </si>
  <si>
    <t>RESERVES</t>
  </si>
  <si>
    <t>Operating Reserve</t>
  </si>
  <si>
    <t>DEBT ATTRACTION CALCULATION</t>
  </si>
  <si>
    <t>Requirements</t>
  </si>
  <si>
    <t>Loan to Value Ratio</t>
  </si>
  <si>
    <t>Bank Loan Committed</t>
  </si>
  <si>
    <t>PROPOSED PERMANENT FINANCING</t>
  </si>
  <si>
    <t>TERM</t>
  </si>
  <si>
    <t>Developer Loan</t>
  </si>
  <si>
    <t>Cash Flow Loan</t>
  </si>
  <si>
    <t>TOTAL LOANS</t>
  </si>
  <si>
    <t xml:space="preserve">EQUITY </t>
  </si>
  <si>
    <t>TOTAL SOURCES</t>
  </si>
  <si>
    <t>Percent</t>
  </si>
  <si>
    <t>ASSUMPTIONS</t>
  </si>
  <si>
    <t>Ten. Cont.</t>
  </si>
  <si>
    <t>Tenant Contributions</t>
  </si>
  <si>
    <t>TOTAL INCOME</t>
  </si>
  <si>
    <t>Other Income Increase</t>
  </si>
  <si>
    <t>TOTAL  INCOME</t>
  </si>
  <si>
    <t>Legal</t>
  </si>
  <si>
    <t>Administrative</t>
  </si>
  <si>
    <t>Utilities</t>
  </si>
  <si>
    <t xml:space="preserve">Trash </t>
  </si>
  <si>
    <t>Grounds</t>
  </si>
  <si>
    <t>Insurance</t>
  </si>
  <si>
    <t>_</t>
  </si>
  <si>
    <t>PRE-TAX CASH FLOW</t>
  </si>
  <si>
    <t>YEAR</t>
  </si>
  <si>
    <t>+ Tenant Contributions</t>
  </si>
  <si>
    <t>+Other Income</t>
  </si>
  <si>
    <t xml:space="preserve"> Operating Expenses</t>
  </si>
  <si>
    <t>= Net Operating Income</t>
  </si>
  <si>
    <t>- Debt Service (p+i) bank</t>
  </si>
  <si>
    <t>= Cash Flow Available for</t>
  </si>
  <si>
    <t>Debt Coverage Ratio-Bank Loan</t>
  </si>
  <si>
    <t>Cash on Cash (e=CF/EQ)</t>
  </si>
  <si>
    <t>YR 1</t>
  </si>
  <si>
    <t>YR 2</t>
  </si>
  <si>
    <t>YR 3</t>
  </si>
  <si>
    <t>YR 4</t>
  </si>
  <si>
    <t>YR 5</t>
  </si>
  <si>
    <t>YR 6</t>
  </si>
  <si>
    <t>YR 7</t>
  </si>
  <si>
    <t>YR 8</t>
  </si>
  <si>
    <t>YR 9</t>
  </si>
  <si>
    <t>YR 10</t>
  </si>
  <si>
    <t>YR 11</t>
  </si>
  <si>
    <t>YR 12</t>
  </si>
  <si>
    <t>YR 13</t>
  </si>
  <si>
    <t>YR 14</t>
  </si>
  <si>
    <t>=</t>
  </si>
  <si>
    <t xml:space="preserve">  Cash Flow</t>
  </si>
  <si>
    <t>- Depreciation Expense</t>
  </si>
  <si>
    <t>- Accrued Interest</t>
  </si>
  <si>
    <t>- Amortization of Fees</t>
  </si>
  <si>
    <t>+ Amortization of Principal</t>
  </si>
  <si>
    <t>+ Funded Reserves</t>
  </si>
  <si>
    <t>Cash Flow After-tax</t>
  </si>
  <si>
    <t>After-tax Benefits Analysis</t>
  </si>
  <si>
    <t>- Taxes</t>
  </si>
  <si>
    <t>+ Net Sales Proceeds</t>
  </si>
  <si>
    <t>Net Cash Flow After-tax</t>
  </si>
  <si>
    <t>Desired IRR</t>
  </si>
  <si>
    <t>Actual IRR</t>
  </si>
  <si>
    <t>Loan Amortization</t>
  </si>
  <si>
    <t xml:space="preserve">INTEREST </t>
  </si>
  <si>
    <t>PRINCIPAL</t>
  </si>
  <si>
    <t>REMAINING PRINCIPAL</t>
  </si>
  <si>
    <t>LOAN ONE</t>
  </si>
  <si>
    <t>INTEREST</t>
  </si>
  <si>
    <t>INTEREST RATE</t>
  </si>
  <si>
    <t>PAYMENT</t>
  </si>
  <si>
    <t>CASH FLOW LOAN</t>
  </si>
  <si>
    <t>CF PAYMENT</t>
  </si>
  <si>
    <t>Term</t>
  </si>
  <si>
    <t>ACCRUED INTEREST</t>
  </si>
  <si>
    <t>Organizational Exp.</t>
  </si>
  <si>
    <t>Amortization</t>
  </si>
  <si>
    <t>Market Study</t>
  </si>
  <si>
    <t>Title and Recording</t>
  </si>
  <si>
    <t>Ann. Rent</t>
  </si>
  <si>
    <t>TOTAL</t>
  </si>
  <si>
    <t>Percent of EGI</t>
  </si>
  <si>
    <t>Percent of Revenue</t>
  </si>
  <si>
    <t>Total Operating Expenses</t>
  </si>
  <si>
    <t xml:space="preserve">  Legal/Administrative</t>
  </si>
  <si>
    <t xml:space="preserve">  Utilities and Trash</t>
  </si>
  <si>
    <t xml:space="preserve">  Maintenance/Repairs and Grounds</t>
  </si>
  <si>
    <t xml:space="preserve">  Insurance</t>
  </si>
  <si>
    <t xml:space="preserve">  Other</t>
  </si>
  <si>
    <t xml:space="preserve"> = Total Operating Expenses</t>
  </si>
  <si>
    <t xml:space="preserve"> - Other Expenses</t>
  </si>
  <si>
    <t xml:space="preserve"> - Incentive Management Fees</t>
  </si>
  <si>
    <t>Amount</t>
  </si>
  <si>
    <t>Rate</t>
  </si>
  <si>
    <t>Source</t>
  </si>
  <si>
    <t>% of CF</t>
  </si>
  <si>
    <t>LOAN TWO</t>
  </si>
  <si>
    <t>Replacement Reserves</t>
  </si>
  <si>
    <t xml:space="preserve">  Management Fees</t>
  </si>
  <si>
    <t xml:space="preserve"> - Partnership Management Fees</t>
  </si>
  <si>
    <t>BEGINNING LOAN</t>
  </si>
  <si>
    <t>REMAINING LOAN</t>
  </si>
  <si>
    <t/>
  </si>
  <si>
    <t>Perm. Loan Fee</t>
  </si>
  <si>
    <t>Description</t>
  </si>
  <si>
    <t>Non-Depr.</t>
  </si>
  <si>
    <t>% TOTAL</t>
  </si>
  <si>
    <t>Constr. Loan Interest</t>
  </si>
  <si>
    <t>Constr. Loan Fee</t>
  </si>
  <si>
    <t>Constr. Origination</t>
  </si>
  <si>
    <t>On-Site Imp.</t>
  </si>
  <si>
    <t>Off-Site Imp.</t>
  </si>
  <si>
    <t>Rent Inc./Year</t>
  </si>
  <si>
    <t>Op Cost Inc./Year</t>
  </si>
  <si>
    <t>TOTAL TENANT CONTRIBUTIONS</t>
  </si>
  <si>
    <t>Leaseable SF</t>
  </si>
  <si>
    <t>$/SF/Year</t>
  </si>
  <si>
    <t>Annual Rent</t>
  </si>
  <si>
    <t>OPERATING EXPENSES</t>
  </si>
  <si>
    <t>Management Fee</t>
  </si>
  <si>
    <t>Advertise/Market</t>
  </si>
  <si>
    <t>Total Operating Exp. and Reserves</t>
  </si>
  <si>
    <t>Gross Commercial Rent</t>
  </si>
  <si>
    <t>= Effective Gross Income</t>
  </si>
  <si>
    <t xml:space="preserve">  Real Estate Property Tax</t>
  </si>
  <si>
    <t xml:space="preserve"> - Transfer to Reserves</t>
  </si>
  <si>
    <t xml:space="preserve">  Advertise/Market</t>
  </si>
  <si>
    <t xml:space="preserve"> - Interest Only Loan Payments</t>
  </si>
  <si>
    <t xml:space="preserve"> - Debt Service - Deferred Loans</t>
  </si>
  <si>
    <t xml:space="preserve"> - Debt Service (p+i) Developer</t>
  </si>
  <si>
    <t>= Cash Flow</t>
  </si>
  <si>
    <t>Debt Coverage Ratio-All loans</t>
  </si>
  <si>
    <t>DETERMINING TAXES</t>
  </si>
  <si>
    <t>= Tax Incurred (Saved)</t>
  </si>
  <si>
    <t>- Tax Incurred (+ Saved)</t>
  </si>
  <si>
    <t>AMORTIZATION IN YEARS</t>
  </si>
  <si>
    <t>LOAN AMOUNT</t>
  </si>
  <si>
    <t>INTEREST APR</t>
  </si>
  <si>
    <t>P&amp;I</t>
  </si>
  <si>
    <t>AFTER-TAX CASH FLOW ANALYSIS</t>
  </si>
  <si>
    <t>= Earnings (Loss) Before Tax</t>
  </si>
  <si>
    <t xml:space="preserve">P&amp;I </t>
  </si>
  <si>
    <t>AMORT IN YEARS</t>
  </si>
  <si>
    <t>ORIGINAL LOAN</t>
  </si>
  <si>
    <t>LOAN TO AMORTIZE</t>
  </si>
  <si>
    <t>DEVELOPER LOAN</t>
  </si>
  <si>
    <t>REVENUES</t>
  </si>
  <si>
    <t xml:space="preserve">  TOTAL DEV. COST</t>
  </si>
  <si>
    <t xml:space="preserve">  GAP</t>
  </si>
  <si>
    <t xml:space="preserve">  CASH FLOW</t>
  </si>
  <si>
    <t>Pymts. Begin</t>
  </si>
  <si>
    <t>SOURCES OF FUNDS</t>
  </si>
  <si>
    <t>x Tax Rate</t>
  </si>
  <si>
    <t>white space indicates data entry</t>
  </si>
  <si>
    <t xml:space="preserve"> - Other Debt Service (p+i)</t>
  </si>
  <si>
    <t>-  Debt Service -CF Loan</t>
  </si>
  <si>
    <t xml:space="preserve">    Distribution</t>
  </si>
  <si>
    <t>Tap &amp; Impact Fees</t>
  </si>
  <si>
    <t xml:space="preserve">REAL ESTATE DEVELOPMENT BUDGET </t>
  </si>
  <si>
    <t>Leasable SF</t>
  </si>
  <si>
    <t>- Commercial Vacancy</t>
  </si>
  <si>
    <t>= Commercial Income</t>
  </si>
  <si>
    <t>Gross Retail/ Instutional/ Other Rent</t>
  </si>
  <si>
    <t>+ Tax Credit Benefit</t>
  </si>
  <si>
    <t>+ Other</t>
  </si>
  <si>
    <t>TOTAL COST PER SF:</t>
  </si>
  <si>
    <t>NUMBER OF SF:</t>
  </si>
  <si>
    <r>
      <t>PRO FORMA</t>
    </r>
    <r>
      <rPr>
        <b/>
        <sz val="10"/>
        <rFont val="Calibri"/>
        <family val="2"/>
      </rPr>
      <t xml:space="preserve"> </t>
    </r>
    <r>
      <rPr>
        <sz val="10"/>
        <rFont val="Calibri"/>
        <family val="2"/>
      </rPr>
      <t>(page 2 of 5)</t>
    </r>
  </si>
  <si>
    <r>
      <t>PRO FORMA</t>
    </r>
    <r>
      <rPr>
        <sz val="16"/>
        <color indexed="8"/>
        <rFont val="Calibri"/>
        <family val="2"/>
      </rPr>
      <t xml:space="preserve"> </t>
    </r>
    <r>
      <rPr>
        <sz val="10"/>
        <color indexed="8"/>
        <rFont val="Calibri"/>
        <family val="2"/>
      </rPr>
      <t>(Page 3 of 5)</t>
    </r>
  </si>
  <si>
    <r>
      <t xml:space="preserve">PRO FORMA </t>
    </r>
    <r>
      <rPr>
        <sz val="10"/>
        <color indexed="8"/>
        <rFont val="Calibri"/>
        <family val="2"/>
      </rPr>
      <t>(Page 4 of 5)</t>
    </r>
  </si>
  <si>
    <r>
      <t xml:space="preserve">PRO FORMA </t>
    </r>
    <r>
      <rPr>
        <sz val="10"/>
        <color indexed="8"/>
        <rFont val="Calibri"/>
        <family val="2"/>
      </rPr>
      <t>(Page 5 of 5)</t>
    </r>
  </si>
  <si>
    <t>Per SF</t>
  </si>
  <si>
    <t>INTEREST ONLY LOAN #1</t>
  </si>
  <si>
    <t>INTEREST ONLY LOAN #2</t>
  </si>
  <si>
    <t>Other Financing #1</t>
  </si>
  <si>
    <t>Other Financing #2</t>
  </si>
  <si>
    <t>Interest Only Loan #2</t>
  </si>
  <si>
    <t>Interest Only Loan #1</t>
  </si>
  <si>
    <t>OTHER FINANCING #2</t>
  </si>
  <si>
    <t>OTHER FINANCING #1</t>
  </si>
  <si>
    <t>LOAN #1</t>
  </si>
  <si>
    <t>* This resource was adapted from materials provided by the U.S. Department of Housing and Urban Development</t>
  </si>
  <si>
    <t>Financing Summary</t>
  </si>
  <si>
    <t>Financing Contingencies</t>
  </si>
  <si>
    <t>% of Total</t>
  </si>
  <si>
    <t xml:space="preserve">                   % of Total</t>
  </si>
  <si>
    <t>Net Total</t>
  </si>
  <si>
    <t>Cost Per SF</t>
  </si>
  <si>
    <t>Total Project Square Feet (Gross)</t>
  </si>
  <si>
    <t>Proposed Construction Timeline (Closing to Cert. of Occupancy)</t>
  </si>
  <si>
    <t xml:space="preserve">Stabilization Information </t>
  </si>
  <si>
    <t>Projected Stabilization Year</t>
  </si>
  <si>
    <t>Notes/Other</t>
  </si>
  <si>
    <t>TOTAL OTHER FINANCING</t>
  </si>
  <si>
    <t>OTHER RENTS</t>
  </si>
  <si>
    <t>Total Other Rents</t>
  </si>
  <si>
    <t>=Other Income</t>
  </si>
  <si>
    <t>- Other Vacancy</t>
  </si>
  <si>
    <t>=Other  Rent</t>
  </si>
  <si>
    <t>Provide additional notes as needed</t>
  </si>
  <si>
    <t>e.g. Bank A: 40%, Bank B: 35%</t>
  </si>
  <si>
    <t>e.g.  Grant: 4%</t>
  </si>
  <si>
    <t>e.g. Developer A: 15%, Developer B: 6%</t>
  </si>
  <si>
    <t>e.g. Other Construction: Asbestos abatement costs</t>
  </si>
  <si>
    <t>Notes/ Other</t>
  </si>
  <si>
    <t>Application Fees</t>
  </si>
  <si>
    <t>Property Taxes/PILOT</t>
  </si>
  <si>
    <t>Accounting/Tax Fees</t>
  </si>
  <si>
    <t>Lease-up Expense</t>
  </si>
  <si>
    <t>Lease-up Reserve</t>
  </si>
  <si>
    <t>e.g. Bank of NY</t>
  </si>
  <si>
    <t>Financing Notes</t>
  </si>
  <si>
    <t>e.g. Balloon payment on interest only loans</t>
  </si>
  <si>
    <t xml:space="preserve">  TOTAL SOURCES</t>
  </si>
  <si>
    <t>COMMERCIAL/RETAIL RENTS</t>
  </si>
  <si>
    <t>e.g. Restaurant A</t>
  </si>
  <si>
    <t>Commercial/Retail Income</t>
  </si>
  <si>
    <t>Describe</t>
  </si>
  <si>
    <t>Total Equity ($)</t>
  </si>
  <si>
    <t>Total Debt Financing ($)</t>
  </si>
  <si>
    <t>Other Project Contingencies</t>
  </si>
  <si>
    <t xml:space="preserve">                   Source(s) and Share(s) of Equity</t>
  </si>
  <si>
    <t xml:space="preserve">                   Source(s) and Share(s) of Debt</t>
  </si>
  <si>
    <t xml:space="preserve">                   Source(s) and Share(s) of Other Financing</t>
  </si>
  <si>
    <t>Total Other Financing ($)</t>
  </si>
  <si>
    <t xml:space="preserve">        Per SF</t>
  </si>
  <si>
    <t>Other Expenses</t>
  </si>
  <si>
    <t>Bank Loan</t>
  </si>
  <si>
    <t>Other Loan</t>
  </si>
  <si>
    <t>Projected Tax Rate</t>
  </si>
  <si>
    <t>Developer's Fee</t>
  </si>
  <si>
    <t>Total Project Cost</t>
  </si>
  <si>
    <t>Projected Taxes/PILOT</t>
  </si>
  <si>
    <t>Developer Name</t>
  </si>
  <si>
    <t>Improvements</t>
  </si>
  <si>
    <t>Core &amp; Shell New Const.</t>
  </si>
  <si>
    <t>Core &amp; Shell Rehab.</t>
  </si>
  <si>
    <t>FF&amp;E (Fixtures)</t>
  </si>
  <si>
    <t>Tenant Improvements</t>
  </si>
  <si>
    <t>Other (Describe in notes)</t>
  </si>
  <si>
    <t>SITE WORK</t>
  </si>
  <si>
    <t>Surveying</t>
  </si>
  <si>
    <t>Consultant Fees</t>
  </si>
  <si>
    <t>Insurance/Bonding</t>
  </si>
  <si>
    <t>MARKETING AND OTHER</t>
  </si>
  <si>
    <t>Mobilization</t>
  </si>
  <si>
    <t>Relocation/Possession</t>
  </si>
  <si>
    <t>TOTAL DEVELOPMENT COST</t>
  </si>
  <si>
    <t>Anticipated Debt Coverage Ratio during Construction</t>
  </si>
  <si>
    <t>Anticipated Debt Coverage Ratio at 1st year of Stabilization</t>
  </si>
  <si>
    <t>Stabilized NOI (First year of Stabilization)</t>
  </si>
  <si>
    <t>Capitalization Rate (First year of Stabilization)</t>
  </si>
  <si>
    <t>Fair Market Value (At project completion)</t>
  </si>
  <si>
    <t>Projected annual PILOT payment</t>
  </si>
  <si>
    <t>RETURN ON EQUITY</t>
  </si>
  <si>
    <t>Return on Equity</t>
  </si>
  <si>
    <t>N/A</t>
  </si>
  <si>
    <t>Describe any other notes as necessary.</t>
  </si>
  <si>
    <t>Note A</t>
  </si>
  <si>
    <t>EXAMPLE (NOT ACTUAL): RESPONDENT A</t>
  </si>
  <si>
    <t>RESPONSE</t>
  </si>
  <si>
    <t>Notes</t>
  </si>
  <si>
    <t>Describe any notations or contingencies as appropriate.</t>
  </si>
  <si>
    <t>Contingency notes</t>
  </si>
  <si>
    <t>Yes/No</t>
  </si>
  <si>
    <t>Contingencies</t>
  </si>
  <si>
    <t>Target of 40% minority and women labor force
25% Minority
15% Women</t>
  </si>
  <si>
    <t xml:space="preserve">Proposed % of minority and women labor force engaged in project </t>
  </si>
  <si>
    <t>Overall Minority and Women Labor Force Participation</t>
  </si>
  <si>
    <t>Target of 50% MWBE participation on project :
30% MBE
20% WBE</t>
  </si>
  <si>
    <t>Proposed % of project budget to be spent on goods and services provided by businesses that are NYS-certified M/WBEs.</t>
  </si>
  <si>
    <t>Overall M/WBE Business Enterprise Partipation Rate</t>
  </si>
  <si>
    <t>Yes: Business A, Business B and Business C</t>
  </si>
  <si>
    <t>Will New York State businesses be used in the performance of this Proposal?</t>
  </si>
  <si>
    <t>NYS Business Participation</t>
  </si>
  <si>
    <t>NYS and MWBE Participation</t>
  </si>
  <si>
    <t>No assumptions for as-of-right incentives.</t>
  </si>
  <si>
    <t>As-of-Right Incentive Assumptions</t>
  </si>
  <si>
    <t>Incentives</t>
  </si>
  <si>
    <t>$10M in net new NYS sales, personal income and business income tax revenue due to construction</t>
  </si>
  <si>
    <t>Total Tax Revenue From Permanent Jobs ($) to NYS</t>
  </si>
  <si>
    <t>$50M net permanent annual economic benefit to NYS</t>
  </si>
  <si>
    <t>Total Economic Benefit ($) of Permanent Jobs to NYS</t>
  </si>
  <si>
    <t>Total Number of Indirect Permanent Jobs (FTE) to NYS</t>
  </si>
  <si>
    <t>Total Number of Direct Permanent Jobs (FTE) to NYS</t>
  </si>
  <si>
    <t>Permanent Jobs</t>
  </si>
  <si>
    <t>$30M in net new NYS sales, personal income and business income tax revenue due to construction</t>
  </si>
  <si>
    <t>Total Tax Revenue From Construction ($) to NYS</t>
  </si>
  <si>
    <t>$300M net economic benefit to NYS economy</t>
  </si>
  <si>
    <t>Total Economic Benefit of Construction ($) in NYS</t>
  </si>
  <si>
    <t>50 net new indirect jobs in NYS</t>
  </si>
  <si>
    <t>Total Number of Net New Indirect Construction Jobs (FTE) in NYS</t>
  </si>
  <si>
    <t>Total Number of Net New Construction Jobs (FTE) in NYS</t>
  </si>
  <si>
    <t>Construction Impacts</t>
  </si>
  <si>
    <t>IMPLAN</t>
  </si>
  <si>
    <t>Describe the methodology used for calcualting jobs and economic benefits. Methodologies can range from standard economic impact models such as IMPLAN, REMI and RIMS to estimates based on comparable projects.</t>
  </si>
  <si>
    <t>Methodology Type</t>
  </si>
  <si>
    <t>INSTRUCTIONS</t>
  </si>
  <si>
    <t>Economic Benefits</t>
  </si>
  <si>
    <t>Committed to LEED Platinum certification, including:
High performance building systems, energy star appliances, water-efficient bathroom furnishings, green roof to mitigate heat and rainwater runoff, grass and permeable surface courtyard, etc.</t>
  </si>
  <si>
    <t>Describe specific LEED levels or other sustainability commitments under your proposal.</t>
  </si>
  <si>
    <t>LEED or Equivalent</t>
  </si>
  <si>
    <t>RESPONDENT A</t>
  </si>
  <si>
    <t>YOUR TEAM'S INFO HERE</t>
  </si>
  <si>
    <t>TEAM</t>
  </si>
  <si>
    <r>
      <rPr>
        <u/>
        <sz val="10"/>
        <color rgb="FF0000FF"/>
        <rFont val="Calibri"/>
        <family val="2"/>
      </rPr>
      <t>INSTRUCTIONS</t>
    </r>
    <r>
      <rPr>
        <sz val="10"/>
        <color rgb="FF0000FF"/>
        <rFont val="Calibri"/>
        <family val="2"/>
      </rPr>
      <t>:   Please fill in cells D5 - D35 based on the instructions provided in column B and example provided in column F.</t>
    </r>
  </si>
  <si>
    <t>GENERAL ASSUMPTIONS</t>
  </si>
  <si>
    <t>Provide any additional notes as needed</t>
  </si>
  <si>
    <t>Cash on Cost Return</t>
  </si>
  <si>
    <t>Projected Operating Expenses at Stabilization</t>
  </si>
  <si>
    <t>Projected Revenues at Stablization</t>
  </si>
  <si>
    <t>e.g. Bank Commitment</t>
  </si>
  <si>
    <t xml:space="preserve"> </t>
  </si>
  <si>
    <t>Total</t>
  </si>
  <si>
    <t>Retail</t>
  </si>
  <si>
    <t>Estimated Development Cost and Rent by Uses</t>
  </si>
  <si>
    <t>Assumed Lease Renewal Probability (as applicable)</t>
  </si>
  <si>
    <t>Assumed Downtime between Leases (as applicable)</t>
  </si>
  <si>
    <t>Assumed General Tenant Vacancy (as applicable)</t>
  </si>
  <si>
    <t>Project Construction Cost</t>
  </si>
  <si>
    <t>Total Project Costs per Square Foot</t>
  </si>
  <si>
    <r>
      <rPr>
        <b/>
        <u/>
        <sz val="11"/>
        <color rgb="FF0000FF"/>
        <rFont val="Calibri"/>
        <family val="2"/>
        <scheme val="minor"/>
      </rPr>
      <t>INSTRUCTIONS</t>
    </r>
    <r>
      <rPr>
        <b/>
        <sz val="11"/>
        <color rgb="FF0000FF"/>
        <rFont val="Calibri"/>
        <family val="2"/>
        <scheme val="minor"/>
      </rPr>
      <t>: Please enter values for all white cells. Footnotes may be added in Cell A62.</t>
    </r>
  </si>
  <si>
    <t>FINANCIAL ASSUMPTIONS</t>
  </si>
  <si>
    <t>DEVELOPMENT BUDGET TIMELINE</t>
  </si>
  <si>
    <t>PHASE</t>
  </si>
  <si>
    <t>Phase 1</t>
  </si>
  <si>
    <t>PROJECTED EXPENDITURES</t>
  </si>
  <si>
    <t>SF DEVELOPED</t>
  </si>
  <si>
    <t>% OF TOTAL PROJECT</t>
  </si>
  <si>
    <t>Phase 2 (if applicable)</t>
  </si>
  <si>
    <t>Phase 3 (if applicable)</t>
  </si>
  <si>
    <t>Total SF:</t>
  </si>
  <si>
    <t>TOTALS</t>
  </si>
  <si>
    <t>100 net new construction FTE jobs on site for NYS</t>
  </si>
  <si>
    <t>200 net new direct permanent jobs for NYS</t>
  </si>
  <si>
    <t>20 net new indirect permanent jobs for NYS</t>
  </si>
  <si>
    <t>Project Information Supplement -- "RFP Workbook"</t>
  </si>
  <si>
    <t xml:space="preserve">  PILOT/Real Estate Property Tax</t>
  </si>
  <si>
    <t>PILOT/Real Estate Property Tax</t>
  </si>
  <si>
    <t>Maintenance/Repairs/Grounds</t>
  </si>
  <si>
    <t xml:space="preserve">ANNUAL LEASE PAYMENT EXPENSE </t>
  </si>
  <si>
    <t>Total Annual Lease Payment Expenses</t>
  </si>
  <si>
    <t xml:space="preserve">  Annual Lease Payments</t>
  </si>
  <si>
    <t xml:space="preserve"> (Page 1 of 5)</t>
  </si>
  <si>
    <t>Vac. Year 5 &amp; Future</t>
  </si>
  <si>
    <t>Tenant Contribution Inc.</t>
  </si>
  <si>
    <t>RATE INCREASE</t>
  </si>
  <si>
    <t>e.g. Community Use</t>
  </si>
  <si>
    <t>Vacancy Year 1</t>
  </si>
  <si>
    <t>Vacancy Year 2</t>
  </si>
  <si>
    <t xml:space="preserve">Vacancy Year 3 </t>
  </si>
  <si>
    <t>Vacancy Year 4</t>
  </si>
  <si>
    <t>TIMELINE                                               (INCLUDE PROJECTED DATES)</t>
  </si>
  <si>
    <t>Office</t>
  </si>
  <si>
    <t xml:space="preserve">                  Lease Schedule &amp; Escalation</t>
  </si>
  <si>
    <t>e.g. 99 years, with 5% increases every 5 years, etc.</t>
  </si>
  <si>
    <r>
      <t>PRO FORMA</t>
    </r>
    <r>
      <rPr>
        <b/>
        <sz val="10"/>
        <rFont val="Calibri"/>
        <family val="2"/>
      </rPr>
      <t/>
    </r>
  </si>
  <si>
    <t>Tenant Contributions (e.g. utilities, maintenance, etc.)</t>
  </si>
  <si>
    <t>e.g. September 2016-May 2017</t>
  </si>
  <si>
    <t>e.g. May 2015-August 2016</t>
  </si>
  <si>
    <t>Purchase Option</t>
  </si>
  <si>
    <t>Long-Term Lease Option</t>
  </si>
  <si>
    <t>--</t>
  </si>
  <si>
    <t>Select Purchase/Lease Scenario:</t>
  </si>
  <si>
    <t>Development Summary</t>
  </si>
  <si>
    <t>RENT AND EXPENSE ASSUMPTIONS AT STABILIZATION</t>
  </si>
  <si>
    <t>Other Rents Income</t>
  </si>
  <si>
    <t>Other Income (Describe in "Notes/Other"</t>
  </si>
  <si>
    <t>Avg. Lease Exp. Increase/Year</t>
  </si>
  <si>
    <t>Yes</t>
  </si>
  <si>
    <t>Does your proposal have contingencies?</t>
  </si>
  <si>
    <t>Annual Lease Payments to ECHDC</t>
  </si>
  <si>
    <t>CAMs or Other Annual Lease Payments (if any)</t>
  </si>
  <si>
    <t>Sustainability Plan</t>
  </si>
  <si>
    <t>Developer Requirements and Commitments</t>
  </si>
  <si>
    <t>Design Summary</t>
  </si>
  <si>
    <t>Proposed Price ($) if Purchase Scenario</t>
  </si>
  <si>
    <t>Proposed Annual Payment at First Year of Stabilization under Long-Term Lease Scenario</t>
  </si>
  <si>
    <t>e.g.ECHDC capital contribution.</t>
  </si>
  <si>
    <t>Residential</t>
  </si>
  <si>
    <t>Information Center</t>
  </si>
  <si>
    <t>$ Rent / RSF</t>
  </si>
  <si>
    <t># Rentable SF (RSF)</t>
  </si>
  <si>
    <t># Total SF (GSF)</t>
  </si>
  <si>
    <t>$ Cost / GSF</t>
  </si>
  <si>
    <r>
      <t xml:space="preserve">
Please complete the following worksheets, which ECHDC is using to solicit additional information on Respondents' proposals. By receiving this information in a uniform manner, ECHDC can more consistently and effectively compare and evaluate the different proposals submitted. The included tabs (which include in-spreadsheet comments, where marked with a red triangle in the upper right corner of the cell) are as follows:
--1) </t>
    </r>
    <r>
      <rPr>
        <i/>
        <sz val="12"/>
        <rFont val="Arial MT"/>
      </rPr>
      <t>Key General Assumptions</t>
    </r>
    <r>
      <rPr>
        <sz val="12"/>
        <rFont val="Arial MT"/>
      </rPr>
      <t xml:space="preserve">: Provide summary additional information on various elements of a Proposal including: sustainability, public/community benefits, historic preservation, economic impact, and M/WBE participation. In general, ECHDC would like more detailed information on these areas where it is available.
--2) </t>
    </r>
    <r>
      <rPr>
        <i/>
        <sz val="12"/>
        <rFont val="Arial MT"/>
      </rPr>
      <t>Key Financial Assumptions</t>
    </r>
    <r>
      <rPr>
        <sz val="12"/>
        <rFont val="Arial MT"/>
      </rPr>
      <t xml:space="preserve">: Provide high-level financial assumptions for the project, including: project financing, rental rates, and various other budgetary assumptions.
--3) </t>
    </r>
    <r>
      <rPr>
        <i/>
        <sz val="12"/>
        <rFont val="Arial MT"/>
      </rPr>
      <t xml:space="preserve">Development Budget: </t>
    </r>
    <r>
      <rPr>
        <sz val="12"/>
        <rFont val="Arial MT"/>
      </rPr>
      <t xml:space="preserve">Provide line-item budget estimates and assumptions. 
--4) </t>
    </r>
    <r>
      <rPr>
        <i/>
        <sz val="12"/>
        <rFont val="Arial MT"/>
      </rPr>
      <t>Development Timeline</t>
    </r>
    <r>
      <rPr>
        <sz val="12"/>
        <rFont val="Arial MT"/>
      </rPr>
      <t xml:space="preserve">: Provide high-level timeline for construction spending and completion.
--5) </t>
    </r>
    <r>
      <rPr>
        <i/>
        <sz val="12"/>
        <rFont val="Arial MT"/>
      </rPr>
      <t>Sources of Funds</t>
    </r>
    <r>
      <rPr>
        <sz val="12"/>
        <rFont val="Arial MT"/>
      </rPr>
      <t xml:space="preserve">: Provide summary of expected funding sources. 
--6) </t>
    </r>
    <r>
      <rPr>
        <i/>
        <sz val="12"/>
        <rFont val="Arial MT"/>
      </rPr>
      <t xml:space="preserve">Pro Forma Inputs: </t>
    </r>
    <r>
      <rPr>
        <sz val="12"/>
        <rFont val="Arial MT"/>
      </rPr>
      <t xml:space="preserve">Provide rent and operating expense assumptions to populate pro forma.
--7-10) Pro Forma (pages 2-5): Autopopulates based on elsewhere-entered expense and revenue assumptions.
--8) Pro Forma (Hardcode): OPTIONAL worksheet for Respondents who wish to deviate from provided pro forma. If completing the hardcoded pro forma, Respondents should still complete the prior pro forma as it is currently structured.
As always, thank you for your interest in Erie Canal Harbor Development Corp.
</t>
    </r>
  </si>
  <si>
    <t>Exterior Balcony(ies)</t>
  </si>
  <si>
    <t>Confirm that the proposal assumes the fulfillment of all design requirements as outlined in RFP Section 3.1</t>
  </si>
  <si>
    <t>Location of Ground Floor Retail</t>
  </si>
  <si>
    <t>Describe the location of ground floor retail entrances versus back of house accommodations.</t>
  </si>
  <si>
    <t>Prime Slip</t>
  </si>
  <si>
    <t xml:space="preserve">Describe the design's treatment for the Prime Slip space as open outdoor space vs built over with air rights.
</t>
  </si>
  <si>
    <t>Describe the design's treatment of the preference for any balconies.</t>
  </si>
  <si>
    <t>Describe the design's treatment of the preference for exterior sign other three sides.</t>
  </si>
  <si>
    <t>Exterior Signage</t>
  </si>
  <si>
    <t>Historic Streets</t>
  </si>
  <si>
    <t xml:space="preserve">Describe the design's treatment of the preference for pedestrian-only Canal and Lloyd Streets.
</t>
  </si>
  <si>
    <t>Please briefly describe the design treatment of Parcels A2.2 and A2.3 with respect to the Design Guidelines.</t>
  </si>
  <si>
    <t>Proposal conforms to all required, preferred and miscellaneous design elements included in the Canalside Design Guidelines (Aooendix B).</t>
  </si>
  <si>
    <t>The Proposal assumes the fulfilliment of all design requirements as outlined in RFP Section 3.1.</t>
  </si>
  <si>
    <t>Residential balconies are located along the Towpath on floors 4 and 5.</t>
  </si>
  <si>
    <t>Ground floor retail entrances are located along Towpath, Streets and Prime Slip while consolidating the back of house entrances to a single location on Canal Street.</t>
  </si>
  <si>
    <t>The pPrime Slip will remain an open, outdoor area with public access while serving as seating area for a planned restaurant.</t>
  </si>
  <si>
    <t>Predominant signage on Main Street and Marine Drive with ancillary signs on other three sides. See proposal for examples.</t>
  </si>
  <si>
    <t xml:space="preserve">Lake Street will be designed with "historic" materials to accommodate vehicular traffic and pedestrians.
</t>
  </si>
  <si>
    <t>Proposal is contingent upon a $X development capital contribution by ECHDC, in addition to the $2 million described in the Proposal.</t>
  </si>
  <si>
    <t>Building Design</t>
  </si>
  <si>
    <t>List of Tenants</t>
  </si>
  <si>
    <t>List the tenants that have provided commitment letters for 50% of the non-residential space</t>
  </si>
  <si>
    <t>Tenant A has commited to 35% of the retail space.  Tenant B has commited to 25% of the retail space.  Tenant C has commited to 505 of the office space.  Remaining space if residential.</t>
  </si>
  <si>
    <t>Confirmation that no businesses will be moved from the Central Business District</t>
  </si>
  <si>
    <t>Provide a written statement to confirm this item.</t>
  </si>
  <si>
    <t>No non-residential tenants will be relocated form the Central Business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</si>
</sst>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0.00;\(#,##0.00\)"/>
    <numFmt numFmtId="168" formatCode="#,##0;\-#,##0;&quot;-&quot;"/>
    <numFmt numFmtId="169" formatCode="&quot;$&quot;#,##0.00;\(&quot;$&quot;#,##0.00\)"/>
    <numFmt numFmtId="170" formatCode="&quot;$&quot;#,##0;\(&quot;$&quot;#,##0\)"/>
    <numFmt numFmtId="171" formatCode="#,##0."/>
    <numFmt numFmtId="172" formatCode="0.000_)"/>
    <numFmt numFmtId="173" formatCode="&quot;$&quot;#,##0\ ;\(&quot;$&quot;#,##0\)"/>
    <numFmt numFmtId="174" formatCode="\-"/>
    <numFmt numFmtId="175" formatCode="_([$€-2]* #,##0.00_);_([$€-2]* \(#,##0.00\);_([$€-2]* &quot;-&quot;??_)"/>
    <numFmt numFmtId="176" formatCode="_(* #,##0._);_(* \(#,##0.\);_(* &quot;-&quot;??_);_(@_)"/>
    <numFmt numFmtId="177" formatCode="#0."/>
    <numFmt numFmtId="178" formatCode="0.00_)"/>
    <numFmt numFmtId="179" formatCode="mm/dd/yy"/>
    <numFmt numFmtId="180" formatCode="&quot;CY &quot;yyyy_)"/>
    <numFmt numFmtId="181" formatCode="_(&quot;$&quot;* #,##0.0000_);_(&quot;$&quot;* \(#,##0.0000\);_(&quot;$&quot;* &quot;-&quot;??_);_(@_)"/>
    <numFmt numFmtId="182" formatCode="_(&quot;$&quot;* #,##0_);_(&quot;$&quot;* \(#,##0\);_(&quot;$&quot;* &quot;-&quot;??_);_(@_)"/>
    <numFmt numFmtId="183" formatCode="_(* #,##0_);_(* \(#,##0\);_(* &quot;-&quot;??_);_(@_)"/>
    <numFmt numFmtId="184" formatCode="#,##0\ &quot;s.f.&quot;"/>
  </numFmts>
  <fonts count="91">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Arial MT"/>
    </font>
    <font>
      <b/>
      <sz val="12"/>
      <name val="Arial MT"/>
    </font>
    <font>
      <sz val="8"/>
      <color indexed="81"/>
      <name val="Tahoma"/>
      <family val="2"/>
    </font>
    <font>
      <b/>
      <sz val="8"/>
      <color indexed="81"/>
      <name val="Tahoma"/>
      <family val="2"/>
    </font>
    <font>
      <sz val="10"/>
      <color indexed="8"/>
      <name val="Calibri"/>
      <family val="2"/>
    </font>
    <font>
      <b/>
      <sz val="10"/>
      <name val="Calibri"/>
      <family val="2"/>
    </font>
    <font>
      <sz val="10"/>
      <name val="Calibri"/>
      <family val="2"/>
    </font>
    <font>
      <sz val="16"/>
      <color indexed="8"/>
      <name val="Calibri"/>
      <family val="2"/>
    </font>
    <font>
      <b/>
      <sz val="10"/>
      <color indexed="8"/>
      <name val="Calibri"/>
      <family val="2"/>
      <scheme val="minor"/>
    </font>
    <font>
      <sz val="12"/>
      <name val="Calibri"/>
      <family val="2"/>
      <scheme val="minor"/>
    </font>
    <font>
      <sz val="10"/>
      <color indexed="8"/>
      <name val="Calibri"/>
      <family val="2"/>
      <scheme val="minor"/>
    </font>
    <font>
      <b/>
      <sz val="16"/>
      <name val="Calibri"/>
      <family val="2"/>
      <scheme val="minor"/>
    </font>
    <font>
      <b/>
      <sz val="12"/>
      <name val="Calibri"/>
      <family val="2"/>
      <scheme val="minor"/>
    </font>
    <font>
      <b/>
      <sz val="10"/>
      <name val="Calibri"/>
      <family val="2"/>
      <scheme val="minor"/>
    </font>
    <font>
      <sz val="10"/>
      <name val="Calibri"/>
      <family val="2"/>
      <scheme val="minor"/>
    </font>
    <font>
      <b/>
      <sz val="12"/>
      <color indexed="8"/>
      <name val="Calibri"/>
      <family val="2"/>
      <scheme val="minor"/>
    </font>
    <font>
      <u/>
      <sz val="10"/>
      <color indexed="8"/>
      <name val="Calibri"/>
      <family val="2"/>
      <scheme val="minor"/>
    </font>
    <font>
      <u/>
      <sz val="12"/>
      <name val="Calibri"/>
      <family val="2"/>
      <scheme val="minor"/>
    </font>
    <font>
      <u/>
      <sz val="10"/>
      <name val="Calibri"/>
      <family val="2"/>
      <scheme val="minor"/>
    </font>
    <font>
      <b/>
      <sz val="16"/>
      <color indexed="8"/>
      <name val="Calibri"/>
      <family val="2"/>
      <scheme val="minor"/>
    </font>
    <font>
      <sz val="12"/>
      <color indexed="8"/>
      <name val="Calibri"/>
      <family val="2"/>
      <scheme val="minor"/>
    </font>
    <font>
      <sz val="24"/>
      <color indexed="8"/>
      <name val="Calibri"/>
      <family val="2"/>
      <scheme val="minor"/>
    </font>
    <font>
      <b/>
      <sz val="14"/>
      <color indexed="8"/>
      <name val="Calibri"/>
      <family val="2"/>
      <scheme val="minor"/>
    </font>
    <font>
      <i/>
      <sz val="10"/>
      <color indexed="8"/>
      <name val="Calibri"/>
      <family val="2"/>
      <scheme val="minor"/>
    </font>
    <font>
      <sz val="7"/>
      <name val="Calibri"/>
      <family val="2"/>
      <scheme val="minor"/>
    </font>
    <font>
      <sz val="9"/>
      <color indexed="8"/>
      <name val="Calibri"/>
      <family val="2"/>
      <scheme val="minor"/>
    </font>
    <font>
      <sz val="9"/>
      <name val="Calibri"/>
      <family val="2"/>
      <scheme val="minor"/>
    </font>
    <font>
      <sz val="10"/>
      <name val="Times New Roman"/>
      <family val="1"/>
    </font>
    <font>
      <sz val="10"/>
      <name val="Arial"/>
      <family val="2"/>
    </font>
    <font>
      <sz val="12"/>
      <name val="Arial"/>
      <family val="2"/>
    </font>
    <font>
      <sz val="10"/>
      <color indexed="8"/>
      <name val="Arial"/>
      <family val="2"/>
    </font>
    <font>
      <b/>
      <sz val="11"/>
      <name val="Arial"/>
      <family val="2"/>
    </font>
    <font>
      <b/>
      <sz val="10"/>
      <name val="Arial"/>
      <family val="2"/>
    </font>
    <font>
      <b/>
      <sz val="11"/>
      <name val="Times New Roman"/>
      <family val="1"/>
    </font>
    <font>
      <sz val="12"/>
      <name val="Times New Roman"/>
      <family val="1"/>
    </font>
    <font>
      <sz val="8"/>
      <name val="Arial"/>
      <family val="2"/>
    </font>
    <font>
      <sz val="8"/>
      <name val="Times New Roman"/>
      <family val="1"/>
    </font>
    <font>
      <sz val="12"/>
      <name val="Tms Rmn"/>
    </font>
    <font>
      <sz val="11"/>
      <name val="Tms Rmn"/>
      <family val="1"/>
    </font>
    <font>
      <sz val="10"/>
      <name val="Helv"/>
    </font>
    <font>
      <sz val="8"/>
      <name val="Helv"/>
    </font>
    <font>
      <sz val="10"/>
      <name val="MS Serif"/>
      <family val="1"/>
    </font>
    <font>
      <sz val="10"/>
      <color indexed="16"/>
      <name val="MS Serif"/>
      <family val="1"/>
    </font>
    <font>
      <b/>
      <sz val="12"/>
      <name val="Arial"/>
      <family val="2"/>
    </font>
    <font>
      <b/>
      <sz val="8"/>
      <name val="MS Sans Serif"/>
      <family val="2"/>
    </font>
    <font>
      <sz val="7"/>
      <name val="Small Fonts"/>
      <family val="2"/>
    </font>
    <font>
      <b/>
      <i/>
      <sz val="16"/>
      <name val="Helv"/>
    </font>
    <font>
      <i/>
      <sz val="2"/>
      <color indexed="9"/>
      <name val="Tms Rmn"/>
    </font>
    <font>
      <sz val="10"/>
      <name val="Palacio CS ATT"/>
    </font>
    <font>
      <sz val="10"/>
      <name val="MS Sans Serif"/>
      <family val="2"/>
    </font>
    <font>
      <b/>
      <sz val="10"/>
      <name val="MS Sans Serif"/>
      <family val="2"/>
    </font>
    <font>
      <sz val="8"/>
      <name val="Wingdings"/>
      <charset val="2"/>
    </font>
    <font>
      <sz val="8"/>
      <name val="MS Sans Serif"/>
      <family val="2"/>
    </font>
    <font>
      <sz val="10"/>
      <name val="Geneva"/>
    </font>
    <font>
      <b/>
      <sz val="12"/>
      <color indexed="10"/>
      <name val="Swis721 Cn BT"/>
      <family val="2"/>
    </font>
    <font>
      <b/>
      <sz val="12"/>
      <color indexed="10"/>
      <name val="Helv"/>
    </font>
    <font>
      <b/>
      <sz val="8"/>
      <color indexed="8"/>
      <name val="Helv"/>
    </font>
    <font>
      <b/>
      <sz val="10"/>
      <name val="Times New Roman"/>
      <family val="1"/>
    </font>
    <font>
      <b/>
      <u/>
      <sz val="10"/>
      <name val="Times New Roman"/>
      <family val="1"/>
    </font>
    <font>
      <sz val="12"/>
      <color theme="1"/>
      <name val="Times New Roman"/>
      <family val="2"/>
    </font>
    <font>
      <i/>
      <sz val="10"/>
      <color theme="0" tint="-0.249977111117893"/>
      <name val="Calibri"/>
      <family val="2"/>
      <scheme val="minor"/>
    </font>
    <font>
      <i/>
      <sz val="12"/>
      <name val="Calibri"/>
      <family val="2"/>
      <scheme val="minor"/>
    </font>
    <font>
      <i/>
      <sz val="12"/>
      <name val="Arial MT"/>
    </font>
    <font>
      <sz val="11"/>
      <color theme="3"/>
      <name val="Calibri"/>
      <family val="2"/>
      <scheme val="minor"/>
    </font>
    <font>
      <sz val="11"/>
      <name val="Calibri"/>
      <family val="2"/>
      <scheme val="minor"/>
    </font>
    <font>
      <sz val="10"/>
      <color theme="1" tint="0.34998626667073579"/>
      <name val="Calibri"/>
      <family val="2"/>
      <scheme val="minor"/>
    </font>
    <font>
      <sz val="10"/>
      <color theme="1"/>
      <name val="Calibri"/>
      <family val="2"/>
      <scheme val="minor"/>
    </font>
    <font>
      <sz val="10"/>
      <color theme="3"/>
      <name val="Calibri"/>
      <family val="2"/>
      <scheme val="minor"/>
    </font>
    <font>
      <b/>
      <sz val="10"/>
      <color theme="1"/>
      <name val="Calibri"/>
      <family val="2"/>
      <scheme val="minor"/>
    </font>
    <font>
      <b/>
      <sz val="10"/>
      <color theme="0"/>
      <name val="Calibri"/>
      <family val="2"/>
      <scheme val="minor"/>
    </font>
    <font>
      <b/>
      <sz val="10"/>
      <color theme="3"/>
      <name val="Calibri"/>
      <family val="2"/>
      <scheme val="minor"/>
    </font>
    <font>
      <sz val="10"/>
      <color rgb="FF0000FF"/>
      <name val="Calibri"/>
      <family val="2"/>
      <scheme val="minor"/>
    </font>
    <font>
      <sz val="10"/>
      <color rgb="FF0000FF"/>
      <name val="Calibri"/>
      <family val="2"/>
    </font>
    <font>
      <u/>
      <sz val="10"/>
      <color rgb="FF0000FF"/>
      <name val="Calibri"/>
      <family val="2"/>
    </font>
    <font>
      <sz val="12"/>
      <color theme="0"/>
      <name val="Arial MT"/>
    </font>
    <font>
      <b/>
      <sz val="12"/>
      <color theme="0"/>
      <name val="Calibri"/>
      <family val="2"/>
      <scheme val="minor"/>
    </font>
    <font>
      <sz val="10"/>
      <color theme="0"/>
      <name val="Calibri"/>
      <family val="2"/>
      <scheme val="minor"/>
    </font>
    <font>
      <b/>
      <i/>
      <sz val="10"/>
      <name val="Calibri"/>
      <family val="2"/>
      <scheme val="minor"/>
    </font>
    <font>
      <b/>
      <sz val="11"/>
      <color rgb="FF0000FF"/>
      <name val="Calibri"/>
      <family val="2"/>
      <scheme val="minor"/>
    </font>
    <font>
      <b/>
      <u/>
      <sz val="11"/>
      <color rgb="FF0000FF"/>
      <name val="Calibri"/>
      <family val="2"/>
      <scheme val="minor"/>
    </font>
    <font>
      <b/>
      <sz val="14"/>
      <color rgb="FFC00000"/>
      <name val="Calibri"/>
      <family val="2"/>
      <scheme val="minor"/>
    </font>
    <font>
      <u/>
      <sz val="12"/>
      <color theme="10"/>
      <name val="Arial MT"/>
    </font>
    <font>
      <u/>
      <sz val="12"/>
      <color theme="11"/>
      <name val="Arial MT"/>
    </font>
    <font>
      <b/>
      <sz val="14"/>
      <name val="Calibri"/>
      <family val="2"/>
      <scheme val="minor"/>
    </font>
    <font>
      <sz val="14"/>
      <color indexed="81"/>
      <name val="Calibri"/>
      <family val="2"/>
      <scheme val="minor"/>
    </font>
    <font>
      <b/>
      <sz val="13"/>
      <name val="Calibri"/>
      <family val="2"/>
      <scheme val="minor"/>
    </font>
    <font>
      <b/>
      <sz val="13"/>
      <color indexed="8"/>
      <name val="Calibri"/>
      <family val="2"/>
      <scheme val="minor"/>
    </font>
  </fonts>
  <fills count="25">
    <fill>
      <patternFill patternType="none"/>
    </fill>
    <fill>
      <patternFill patternType="gray125"/>
    </fill>
    <fill>
      <patternFill patternType="solid">
        <fgColor indexed="9"/>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3" tint="0.59999389629810485"/>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darkVertical"/>
    </fill>
    <fill>
      <patternFill patternType="gray0625">
        <fgColor indexed="13"/>
      </patternFill>
    </fill>
    <fill>
      <patternFill patternType="gray125">
        <fgColor indexed="8"/>
      </patternFill>
    </fill>
    <fill>
      <patternFill patternType="solid">
        <fgColor indexed="15"/>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
      <patternFill patternType="solid">
        <fgColor theme="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4.9989318521683403E-2"/>
        <bgColor indexed="64"/>
      </patternFill>
    </fill>
  </fills>
  <borders count="7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style="medium">
        <color auto="1"/>
      </bottom>
      <diagonal/>
    </border>
    <border>
      <left/>
      <right/>
      <top/>
      <bottom style="medium">
        <color auto="1"/>
      </bottom>
      <diagonal/>
    </border>
    <border>
      <left style="thin">
        <color auto="1"/>
      </left>
      <right/>
      <top/>
      <bottom/>
      <diagonal/>
    </border>
    <border>
      <left/>
      <right style="medium">
        <color indexed="8"/>
      </right>
      <top/>
      <bottom/>
      <diagonal/>
    </border>
    <border>
      <left/>
      <right/>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style="thin">
        <color indexed="8"/>
      </bottom>
      <diagonal/>
    </border>
    <border>
      <left/>
      <right/>
      <top style="thick">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auto="1"/>
      </left>
      <right style="medium">
        <color auto="1"/>
      </right>
      <top style="medium">
        <color auto="1"/>
      </top>
      <bottom/>
      <diagonal/>
    </border>
  </borders>
  <cellStyleXfs count="186">
    <xf numFmtId="0" fontId="0" fillId="2" borderId="0"/>
    <xf numFmtId="0" fontId="4" fillId="0" borderId="0"/>
    <xf numFmtId="166" fontId="38" fillId="0" borderId="0"/>
    <xf numFmtId="167" fontId="38" fillId="0" borderId="0"/>
    <xf numFmtId="41" fontId="31" fillId="0" borderId="0"/>
    <xf numFmtId="0" fontId="39" fillId="0" borderId="0" applyNumberFormat="0" applyAlignment="0"/>
    <xf numFmtId="0" fontId="40" fillId="0" borderId="0">
      <alignment horizontal="center" wrapText="1"/>
      <protection locked="0"/>
    </xf>
    <xf numFmtId="0" fontId="36" fillId="0" borderId="23"/>
    <xf numFmtId="168" fontId="34" fillId="0" borderId="0" applyFill="0" applyBorder="0" applyAlignment="0"/>
    <xf numFmtId="169" fontId="38" fillId="0" borderId="0"/>
    <xf numFmtId="170" fontId="38" fillId="0" borderId="0"/>
    <xf numFmtId="171" fontId="41" fillId="0" borderId="24" applyFill="0">
      <alignment horizontal="center"/>
      <protection locked="0"/>
    </xf>
    <xf numFmtId="171" fontId="38" fillId="0" borderId="24">
      <alignment horizontal="center"/>
      <protection locked="0"/>
    </xf>
    <xf numFmtId="172" fontId="42" fillId="0" borderId="0"/>
    <xf numFmtId="172" fontId="42" fillId="0" borderId="0"/>
    <xf numFmtId="172" fontId="42" fillId="0" borderId="0"/>
    <xf numFmtId="172" fontId="42" fillId="0" borderId="0"/>
    <xf numFmtId="172" fontId="42" fillId="0" borderId="0"/>
    <xf numFmtId="172" fontId="42" fillId="0" borderId="0"/>
    <xf numFmtId="172" fontId="42" fillId="0" borderId="0"/>
    <xf numFmtId="172" fontId="42" fillId="0" borderId="0"/>
    <xf numFmtId="43" fontId="32" fillId="0" borderId="0" applyFont="0" applyFill="0" applyBorder="0" applyAlignment="0" applyProtection="0"/>
    <xf numFmtId="167" fontId="38" fillId="0" borderId="0"/>
    <xf numFmtId="166" fontId="38" fillId="0" borderId="0"/>
    <xf numFmtId="3" fontId="32" fillId="0" borderId="0" applyFont="0" applyFill="0" applyBorder="0" applyAlignment="0" applyProtection="0"/>
    <xf numFmtId="0" fontId="43" fillId="0" borderId="0"/>
    <xf numFmtId="0" fontId="44" fillId="0" borderId="0"/>
    <xf numFmtId="0" fontId="43" fillId="0" borderId="0"/>
    <xf numFmtId="0" fontId="45" fillId="0" borderId="0" applyNumberFormat="0" applyAlignment="0">
      <alignment horizontal="left"/>
    </xf>
    <xf numFmtId="0" fontId="43" fillId="0" borderId="0"/>
    <xf numFmtId="44" fontId="32" fillId="0" borderId="0" applyFont="0" applyFill="0" applyBorder="0" applyAlignment="0" applyProtection="0"/>
    <xf numFmtId="44" fontId="32" fillId="0" borderId="0" applyFont="0" applyFill="0" applyBorder="0" applyAlignment="0" applyProtection="0"/>
    <xf numFmtId="173" fontId="32" fillId="0" borderId="0" applyFont="0" applyFill="0" applyBorder="0" applyAlignment="0" applyProtection="0"/>
    <xf numFmtId="14" fontId="40" fillId="0" borderId="0" applyFont="0" applyFill="0" applyBorder="0" applyAlignment="0"/>
    <xf numFmtId="174" fontId="38" fillId="0" borderId="0"/>
    <xf numFmtId="0" fontId="32" fillId="0" borderId="0" applyFont="0" applyFill="0" applyBorder="0" applyAlignment="0" applyProtection="0"/>
    <xf numFmtId="0" fontId="44" fillId="0" borderId="0"/>
    <xf numFmtId="0" fontId="44" fillId="0" borderId="25"/>
    <xf numFmtId="0" fontId="46" fillId="0" borderId="0" applyNumberFormat="0" applyAlignment="0">
      <alignment horizontal="left"/>
    </xf>
    <xf numFmtId="175" fontId="32" fillId="0" borderId="0" applyFont="0" applyFill="0" applyBorder="0" applyAlignment="0" applyProtection="0"/>
    <xf numFmtId="2" fontId="32" fillId="0" borderId="0" applyFont="0" applyFill="0" applyBorder="0" applyAlignment="0" applyProtection="0"/>
    <xf numFmtId="0" fontId="44" fillId="0" borderId="0"/>
    <xf numFmtId="0" fontId="38" fillId="0" borderId="0">
      <alignment horizontal="left"/>
    </xf>
    <xf numFmtId="38" fontId="39" fillId="8" borderId="0" applyNumberFormat="0" applyBorder="0" applyAlignment="0" applyProtection="0"/>
    <xf numFmtId="0" fontId="47" fillId="0" borderId="22" applyNumberFormat="0" applyAlignment="0" applyProtection="0">
      <alignment horizontal="left"/>
    </xf>
    <xf numFmtId="0" fontId="47" fillId="0" borderId="6">
      <alignment horizontal="left"/>
    </xf>
    <xf numFmtId="0" fontId="38" fillId="0" borderId="26">
      <alignment horizontal="center"/>
      <protection locked="0"/>
    </xf>
    <xf numFmtId="0" fontId="48" fillId="0" borderId="23">
      <alignment horizontal="center"/>
    </xf>
    <xf numFmtId="0" fontId="48" fillId="0" borderId="0">
      <alignment horizontal="center"/>
    </xf>
    <xf numFmtId="10" fontId="39" fillId="9" borderId="2" applyNumberFormat="0" applyBorder="0" applyAlignment="0" applyProtection="0"/>
    <xf numFmtId="37" fontId="49" fillId="0" borderId="0"/>
    <xf numFmtId="176" fontId="41" fillId="0" borderId="27" applyFill="0" applyBorder="0" applyProtection="0">
      <alignment horizontal="center"/>
    </xf>
    <xf numFmtId="177" fontId="38" fillId="0" borderId="0">
      <alignment horizontal="center"/>
      <protection locked="0"/>
    </xf>
    <xf numFmtId="178" fontId="50"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 fillId="0" borderId="0"/>
    <xf numFmtId="0" fontId="63" fillId="0" borderId="0"/>
    <xf numFmtId="0" fontId="63" fillId="0" borderId="0"/>
    <xf numFmtId="0" fontId="63" fillId="0" borderId="0"/>
    <xf numFmtId="0" fontId="63" fillId="0" borderId="0"/>
    <xf numFmtId="0" fontId="3" fillId="0" borderId="0"/>
    <xf numFmtId="0" fontId="3" fillId="0" borderId="0"/>
    <xf numFmtId="0" fontId="3" fillId="0" borderId="0"/>
    <xf numFmtId="0" fontId="3" fillId="0" borderId="0"/>
    <xf numFmtId="0" fontId="3" fillId="0" borderId="0"/>
    <xf numFmtId="0" fontId="63" fillId="0" borderId="0"/>
    <xf numFmtId="0" fontId="63" fillId="0" borderId="0"/>
    <xf numFmtId="0" fontId="63" fillId="0" borderId="0"/>
    <xf numFmtId="0" fontId="63" fillId="0" borderId="0"/>
    <xf numFmtId="0" fontId="63" fillId="0" borderId="0"/>
    <xf numFmtId="0" fontId="51" fillId="0" borderId="0" applyNumberFormat="0" applyFill="0" applyBorder="0" applyAlignment="0" applyProtection="0"/>
    <xf numFmtId="177" fontId="38" fillId="0" borderId="24" applyFill="0" applyBorder="0" applyAlignment="0" applyProtection="0">
      <alignment horizontal="center"/>
    </xf>
    <xf numFmtId="171" fontId="41" fillId="0" borderId="11" applyNumberFormat="0" applyAlignment="0" applyProtection="0">
      <alignment horizontal="center"/>
      <protection locked="0"/>
    </xf>
    <xf numFmtId="14" fontId="40" fillId="0" borderId="0">
      <alignment horizontal="center" wrapText="1"/>
      <protection locked="0"/>
    </xf>
    <xf numFmtId="10" fontId="38" fillId="0" borderId="0"/>
    <xf numFmtId="10" fontId="32" fillId="0" borderId="0" applyFont="0" applyFill="0" applyBorder="0" applyAlignment="0" applyProtection="0"/>
    <xf numFmtId="9" fontId="52" fillId="0" borderId="0" applyFont="0" applyFill="0" applyBorder="0" applyAlignment="0" applyProtection="0"/>
    <xf numFmtId="9" fontId="32" fillId="0" borderId="0" applyFont="0" applyFill="0" applyBorder="0" applyAlignment="0" applyProtection="0"/>
    <xf numFmtId="164" fontId="38" fillId="0" borderId="0" applyFill="0" applyBorder="0" applyAlignment="0" applyProtection="0"/>
    <xf numFmtId="10" fontId="38" fillId="0" borderId="0" applyFill="0" applyBorder="0" applyAlignment="0" applyProtection="0"/>
    <xf numFmtId="0" fontId="53" fillId="0" borderId="0" applyNumberFormat="0" applyFont="0" applyFill="0" applyBorder="0" applyAlignment="0" applyProtection="0">
      <alignment horizontal="left"/>
    </xf>
    <xf numFmtId="15" fontId="53" fillId="0" borderId="0" applyFont="0" applyFill="0" applyBorder="0" applyAlignment="0" applyProtection="0"/>
    <xf numFmtId="4" fontId="53" fillId="0" borderId="0" applyFont="0" applyFill="0" applyBorder="0" applyAlignment="0" applyProtection="0"/>
    <xf numFmtId="0" fontId="54" fillId="0" borderId="23">
      <alignment horizontal="center"/>
    </xf>
    <xf numFmtId="3" fontId="53" fillId="0" borderId="0" applyFont="0" applyFill="0" applyBorder="0" applyAlignment="0" applyProtection="0"/>
    <xf numFmtId="0" fontId="53" fillId="10" borderId="0" applyNumberFormat="0" applyFont="0" applyBorder="0" applyAlignment="0" applyProtection="0"/>
    <xf numFmtId="0" fontId="55" fillId="11" borderId="0" applyNumberFormat="0" applyFont="0" applyBorder="0" applyAlignment="0">
      <alignment horizontal="center"/>
    </xf>
    <xf numFmtId="179" fontId="44" fillId="0" borderId="0" applyNumberFormat="0" applyFill="0" applyBorder="0" applyAlignment="0" applyProtection="0">
      <alignment horizontal="left"/>
    </xf>
    <xf numFmtId="0" fontId="32" fillId="12" borderId="0" applyNumberFormat="0" applyFont="0" applyBorder="0" applyAlignment="0" applyProtection="0"/>
    <xf numFmtId="0" fontId="43" fillId="13" borderId="0"/>
    <xf numFmtId="0" fontId="44" fillId="13" borderId="0"/>
    <xf numFmtId="0" fontId="55" fillId="1" borderId="6" applyNumberFormat="0" applyFont="0" applyAlignment="0">
      <alignment horizontal="center"/>
    </xf>
    <xf numFmtId="0" fontId="40" fillId="0" borderId="0" applyNumberFormat="0" applyFill="0" applyBorder="0" applyProtection="0"/>
    <xf numFmtId="0" fontId="56" fillId="0" borderId="0" applyNumberFormat="0" applyFill="0" applyBorder="0" applyAlignment="0">
      <alignment horizontal="center"/>
    </xf>
    <xf numFmtId="0" fontId="57" fillId="0" borderId="0"/>
    <xf numFmtId="0" fontId="33" fillId="0" borderId="26"/>
    <xf numFmtId="0" fontId="47" fillId="14" borderId="0"/>
    <xf numFmtId="0" fontId="58" fillId="14" borderId="0"/>
    <xf numFmtId="0" fontId="59" fillId="0" borderId="28"/>
    <xf numFmtId="0" fontId="33" fillId="0" borderId="0"/>
    <xf numFmtId="0" fontId="33" fillId="0" borderId="29"/>
    <xf numFmtId="0" fontId="33" fillId="0" borderId="0"/>
    <xf numFmtId="40" fontId="60" fillId="0" borderId="0" applyBorder="0">
      <alignment horizontal="right"/>
    </xf>
    <xf numFmtId="0" fontId="44" fillId="0" borderId="0"/>
    <xf numFmtId="0" fontId="35" fillId="0" borderId="30" applyNumberFormat="0" applyProtection="0">
      <alignment horizontal="centerContinuous" vertical="center"/>
    </xf>
    <xf numFmtId="49" fontId="61" fillId="0" borderId="0">
      <alignment horizontal="centerContinuous"/>
    </xf>
    <xf numFmtId="0" fontId="44" fillId="0" borderId="25"/>
    <xf numFmtId="40" fontId="37" fillId="0" borderId="0"/>
    <xf numFmtId="0" fontId="33" fillId="0" borderId="29"/>
    <xf numFmtId="180" fontId="6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57"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57" fillId="0" borderId="0"/>
    <xf numFmtId="43" fontId="32" fillId="0" borderId="0" applyFont="0" applyFill="0" applyBorder="0" applyAlignment="0" applyProtection="0"/>
    <xf numFmtId="0" fontId="32" fillId="0" borderId="0"/>
    <xf numFmtId="9" fontId="52"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85" fillId="2" borderId="0" applyNumberFormat="0" applyFill="0" applyBorder="0" applyAlignment="0" applyProtection="0"/>
    <xf numFmtId="0" fontId="86" fillId="2" borderId="0" applyNumberFormat="0" applyFill="0" applyBorder="0" applyAlignment="0" applyProtection="0"/>
    <xf numFmtId="0" fontId="85" fillId="2" borderId="0" applyNumberFormat="0" applyFill="0" applyBorder="0" applyAlignment="0" applyProtection="0"/>
    <xf numFmtId="0" fontId="86" fillId="2" borderId="0" applyNumberFormat="0" applyFill="0" applyBorder="0" applyAlignment="0" applyProtection="0"/>
  </cellStyleXfs>
  <cellXfs count="606">
    <xf numFmtId="0" fontId="0" fillId="2" borderId="0" xfId="0" applyNumberFormat="1"/>
    <xf numFmtId="0" fontId="5" fillId="2" borderId="0" xfId="0" applyNumberFormat="1" applyFont="1" applyAlignment="1">
      <alignment horizontal="center"/>
    </xf>
    <xf numFmtId="0" fontId="13" fillId="7" borderId="0" xfId="0" applyNumberFormat="1" applyFont="1" applyFill="1"/>
    <xf numFmtId="0" fontId="14" fillId="7" borderId="0" xfId="0" applyNumberFormat="1" applyFont="1" applyFill="1" applyBorder="1"/>
    <xf numFmtId="0" fontId="14" fillId="7" borderId="0" xfId="0" applyNumberFormat="1" applyFont="1" applyFill="1"/>
    <xf numFmtId="3" fontId="14" fillId="7" borderId="2" xfId="0" applyNumberFormat="1" applyFont="1" applyFill="1" applyBorder="1"/>
    <xf numFmtId="0" fontId="12" fillId="7" borderId="2" xfId="0" applyNumberFormat="1" applyFont="1" applyFill="1" applyBorder="1" applyProtection="1"/>
    <xf numFmtId="3" fontId="14" fillId="7" borderId="0" xfId="0" applyNumberFormat="1" applyFont="1" applyFill="1" applyBorder="1"/>
    <xf numFmtId="3" fontId="14" fillId="4" borderId="2" xfId="0" applyNumberFormat="1" applyFont="1" applyFill="1" applyBorder="1" applyProtection="1">
      <protection locked="0"/>
    </xf>
    <xf numFmtId="0" fontId="15" fillId="5" borderId="0" xfId="1" applyNumberFormat="1" applyFont="1" applyFill="1"/>
    <xf numFmtId="0" fontId="13" fillId="5" borderId="0" xfId="1" applyNumberFormat="1" applyFont="1" applyFill="1"/>
    <xf numFmtId="165" fontId="16" fillId="5" borderId="0" xfId="1" applyNumberFormat="1" applyFont="1" applyFill="1" applyAlignment="1"/>
    <xf numFmtId="165" fontId="13" fillId="5" borderId="0" xfId="1" applyNumberFormat="1" applyFont="1" applyFill="1" applyAlignment="1"/>
    <xf numFmtId="0" fontId="13" fillId="0" borderId="0" xfId="1" applyNumberFormat="1" applyFont="1"/>
    <xf numFmtId="0" fontId="13" fillId="5" borderId="0" xfId="0" applyNumberFormat="1" applyFont="1" applyFill="1"/>
    <xf numFmtId="49" fontId="13" fillId="5" borderId="0" xfId="0" applyNumberFormat="1" applyFont="1" applyFill="1"/>
    <xf numFmtId="0" fontId="14" fillId="5" borderId="0" xfId="0" applyNumberFormat="1" applyFont="1" applyFill="1"/>
    <xf numFmtId="0" fontId="12" fillId="5" borderId="7" xfId="0" applyNumberFormat="1" applyFont="1" applyFill="1" applyBorder="1"/>
    <xf numFmtId="0" fontId="13" fillId="5" borderId="8" xfId="1" applyNumberFormat="1" applyFont="1" applyFill="1" applyBorder="1"/>
    <xf numFmtId="0" fontId="13" fillId="5" borderId="9" xfId="1" applyNumberFormat="1" applyFont="1" applyFill="1" applyBorder="1"/>
    <xf numFmtId="0" fontId="12" fillId="5" borderId="5" xfId="0" applyNumberFormat="1" applyFont="1" applyFill="1" applyBorder="1" applyAlignment="1">
      <alignment horizontal="left"/>
    </xf>
    <xf numFmtId="0" fontId="12" fillId="5" borderId="5" xfId="0" applyNumberFormat="1" applyFont="1" applyFill="1" applyBorder="1" applyAlignment="1">
      <alignment horizontal="center"/>
    </xf>
    <xf numFmtId="0" fontId="17" fillId="5" borderId="2" xfId="0" applyNumberFormat="1" applyFont="1" applyFill="1" applyBorder="1" applyAlignment="1">
      <alignment horizontal="right"/>
    </xf>
    <xf numFmtId="0" fontId="17" fillId="5" borderId="10" xfId="0" applyNumberFormat="1" applyFont="1" applyFill="1" applyBorder="1"/>
    <xf numFmtId="0" fontId="17" fillId="5" borderId="11" xfId="0" applyNumberFormat="1" applyFont="1" applyFill="1" applyBorder="1"/>
    <xf numFmtId="0" fontId="17" fillId="5" borderId="5" xfId="0" applyNumberFormat="1" applyFont="1" applyFill="1" applyBorder="1" applyAlignment="1">
      <alignment horizontal="right"/>
    </xf>
    <xf numFmtId="0" fontId="14" fillId="4" borderId="2" xfId="0" applyNumberFormat="1" applyFont="1" applyFill="1" applyBorder="1" applyProtection="1">
      <protection locked="0"/>
    </xf>
    <xf numFmtId="4" fontId="14" fillId="4" borderId="2" xfId="0" applyNumberFormat="1" applyFont="1" applyFill="1" applyBorder="1" applyProtection="1">
      <protection locked="0"/>
    </xf>
    <xf numFmtId="3" fontId="14" fillId="5" borderId="2" xfId="0" applyNumberFormat="1" applyFont="1" applyFill="1" applyBorder="1"/>
    <xf numFmtId="0" fontId="14" fillId="5" borderId="10" xfId="0" applyNumberFormat="1" applyFont="1" applyFill="1" applyBorder="1"/>
    <xf numFmtId="0" fontId="13" fillId="5" borderId="11" xfId="0" applyNumberFormat="1" applyFont="1" applyFill="1" applyBorder="1"/>
    <xf numFmtId="10" fontId="14" fillId="4" borderId="2" xfId="0" applyNumberFormat="1" applyFont="1" applyFill="1" applyBorder="1" applyProtection="1">
      <protection locked="0"/>
    </xf>
    <xf numFmtId="9" fontId="14" fillId="4" borderId="2" xfId="0" applyNumberFormat="1" applyFont="1" applyFill="1" applyBorder="1" applyProtection="1">
      <protection locked="0"/>
    </xf>
    <xf numFmtId="0" fontId="14" fillId="5" borderId="1" xfId="0" quotePrefix="1" applyNumberFormat="1" applyFont="1" applyFill="1" applyBorder="1" applyAlignment="1">
      <alignment horizontal="left"/>
    </xf>
    <xf numFmtId="3" fontId="12" fillId="5" borderId="1" xfId="0" applyNumberFormat="1" applyFont="1" applyFill="1" applyBorder="1"/>
    <xf numFmtId="0" fontId="14" fillId="5" borderId="0" xfId="0" quotePrefix="1" applyNumberFormat="1" applyFont="1" applyFill="1" applyBorder="1" applyAlignment="1">
      <alignment horizontal="left"/>
    </xf>
    <xf numFmtId="3" fontId="12" fillId="5" borderId="0" xfId="0" applyNumberFormat="1" applyFont="1" applyFill="1" applyBorder="1"/>
    <xf numFmtId="3" fontId="14" fillId="5" borderId="0" xfId="0" applyNumberFormat="1" applyFont="1" applyFill="1" applyBorder="1"/>
    <xf numFmtId="0" fontId="17" fillId="5" borderId="0" xfId="1" applyNumberFormat="1" applyFont="1" applyFill="1" applyBorder="1"/>
    <xf numFmtId="0" fontId="17" fillId="5" borderId="11" xfId="1" applyNumberFormat="1" applyFont="1" applyFill="1" applyBorder="1"/>
    <xf numFmtId="0" fontId="17" fillId="5" borderId="11" xfId="1" applyNumberFormat="1" applyFont="1" applyFill="1" applyBorder="1" applyAlignment="1">
      <alignment horizontal="center"/>
    </xf>
    <xf numFmtId="0" fontId="13" fillId="5" borderId="8" xfId="0" applyNumberFormat="1" applyFont="1" applyFill="1" applyBorder="1"/>
    <xf numFmtId="3" fontId="14" fillId="5" borderId="4" xfId="0" applyNumberFormat="1" applyFont="1" applyFill="1" applyBorder="1"/>
    <xf numFmtId="0" fontId="18" fillId="4" borderId="3" xfId="0" applyNumberFormat="1" applyFont="1" applyFill="1" applyBorder="1" applyProtection="1">
      <protection locked="0"/>
    </xf>
    <xf numFmtId="0" fontId="14" fillId="4" borderId="4" xfId="0" applyNumberFormat="1" applyFont="1" applyFill="1" applyBorder="1" applyProtection="1">
      <protection locked="0"/>
    </xf>
    <xf numFmtId="0" fontId="14" fillId="5" borderId="11" xfId="0" applyNumberFormat="1" applyFont="1" applyFill="1" applyBorder="1"/>
    <xf numFmtId="3" fontId="14" fillId="5" borderId="1" xfId="0" applyNumberFormat="1" applyFont="1" applyFill="1" applyBorder="1" applyProtection="1">
      <protection locked="0"/>
    </xf>
    <xf numFmtId="4" fontId="14" fillId="5" borderId="1" xfId="0" applyNumberFormat="1" applyFont="1" applyFill="1" applyBorder="1" applyProtection="1">
      <protection locked="0"/>
    </xf>
    <xf numFmtId="0" fontId="12" fillId="5" borderId="11" xfId="0" applyNumberFormat="1" applyFont="1" applyFill="1" applyBorder="1" applyAlignment="1">
      <alignment horizontal="center"/>
    </xf>
    <xf numFmtId="0" fontId="12" fillId="5" borderId="11" xfId="0" applyNumberFormat="1" applyFont="1" applyFill="1" applyBorder="1" applyAlignment="1">
      <alignment horizontal="right"/>
    </xf>
    <xf numFmtId="0" fontId="14" fillId="5" borderId="3" xfId="0" applyNumberFormat="1" applyFont="1" applyFill="1" applyBorder="1"/>
    <xf numFmtId="0" fontId="18" fillId="5" borderId="10" xfId="0" quotePrefix="1" applyNumberFormat="1" applyFont="1" applyFill="1" applyBorder="1" applyAlignment="1">
      <alignment horizontal="left"/>
    </xf>
    <xf numFmtId="3" fontId="14" fillId="5" borderId="2" xfId="0" applyNumberFormat="1" applyFont="1" applyFill="1" applyBorder="1" applyProtection="1">
      <protection locked="0"/>
    </xf>
    <xf numFmtId="0" fontId="17" fillId="5" borderId="3" xfId="1" applyNumberFormat="1" applyFont="1" applyFill="1" applyBorder="1"/>
    <xf numFmtId="0" fontId="13" fillId="5" borderId="6" xfId="1" applyNumberFormat="1" applyFont="1" applyFill="1" applyBorder="1"/>
    <xf numFmtId="0" fontId="13" fillId="5" borderId="2" xfId="1" applyNumberFormat="1" applyFont="1" applyFill="1" applyBorder="1"/>
    <xf numFmtId="3" fontId="14" fillId="5" borderId="11" xfId="0" applyNumberFormat="1" applyFont="1" applyFill="1" applyBorder="1"/>
    <xf numFmtId="3" fontId="14" fillId="5" borderId="1" xfId="0" applyNumberFormat="1" applyFont="1" applyFill="1" applyBorder="1"/>
    <xf numFmtId="3" fontId="13" fillId="5" borderId="11" xfId="0" applyNumberFormat="1" applyFont="1" applyFill="1" applyBorder="1"/>
    <xf numFmtId="3" fontId="14" fillId="5" borderId="5" xfId="0" applyNumberFormat="1" applyFont="1" applyFill="1" applyBorder="1"/>
    <xf numFmtId="0" fontId="14" fillId="5" borderId="5" xfId="0" applyNumberFormat="1" applyFont="1" applyFill="1" applyBorder="1"/>
    <xf numFmtId="0" fontId="13" fillId="5" borderId="5" xfId="1" applyNumberFormat="1" applyFont="1" applyFill="1" applyBorder="1"/>
    <xf numFmtId="0" fontId="12" fillId="5" borderId="10" xfId="0" applyNumberFormat="1" applyFont="1" applyFill="1" applyBorder="1"/>
    <xf numFmtId="0" fontId="12" fillId="5" borderId="12" xfId="0" applyNumberFormat="1" applyFont="1" applyFill="1" applyBorder="1" applyAlignment="1">
      <alignment horizontal="center"/>
    </xf>
    <xf numFmtId="0" fontId="12" fillId="5" borderId="1" xfId="0" applyNumberFormat="1" applyFont="1" applyFill="1" applyBorder="1" applyAlignment="1">
      <alignment horizontal="center"/>
    </xf>
    <xf numFmtId="3" fontId="14" fillId="5" borderId="13" xfId="0" applyNumberFormat="1" applyFont="1" applyFill="1" applyBorder="1" applyProtection="1">
      <protection locked="0"/>
    </xf>
    <xf numFmtId="164" fontId="18" fillId="5" borderId="2" xfId="1" applyNumberFormat="1" applyFont="1" applyFill="1" applyBorder="1"/>
    <xf numFmtId="0" fontId="18" fillId="5" borderId="0" xfId="1" applyNumberFormat="1" applyFont="1" applyFill="1"/>
    <xf numFmtId="3" fontId="14" fillId="5" borderId="2" xfId="0" applyNumberFormat="1" applyFont="1" applyFill="1" applyBorder="1" applyProtection="1"/>
    <xf numFmtId="10" fontId="18" fillId="5" borderId="2" xfId="1" applyNumberFormat="1" applyFont="1" applyFill="1" applyBorder="1"/>
    <xf numFmtId="3" fontId="14" fillId="0" borderId="0" xfId="1" applyNumberFormat="1" applyFont="1" applyFill="1"/>
    <xf numFmtId="0" fontId="14" fillId="0" borderId="0" xfId="1" applyNumberFormat="1" applyFont="1" applyFill="1" applyAlignment="1">
      <alignment horizontal="left"/>
    </xf>
    <xf numFmtId="37" fontId="14" fillId="0" borderId="0" xfId="1" applyNumberFormat="1" applyFont="1" applyFill="1"/>
    <xf numFmtId="2" fontId="14" fillId="0" borderId="0" xfId="1" applyNumberFormat="1" applyFont="1" applyFill="1"/>
    <xf numFmtId="0" fontId="13" fillId="6" borderId="0" xfId="1" applyNumberFormat="1" applyFont="1" applyFill="1"/>
    <xf numFmtId="0" fontId="26" fillId="7" borderId="0" xfId="0" applyNumberFormat="1" applyFont="1" applyFill="1" applyProtection="1">
      <protection locked="0"/>
    </xf>
    <xf numFmtId="0" fontId="14" fillId="7" borderId="0" xfId="0" applyNumberFormat="1" applyFont="1" applyFill="1" applyProtection="1">
      <protection locked="0"/>
    </xf>
    <xf numFmtId="49" fontId="12" fillId="7" borderId="0" xfId="0" applyNumberFormat="1" applyFont="1" applyFill="1"/>
    <xf numFmtId="0" fontId="14" fillId="7" borderId="0" xfId="0" quotePrefix="1" applyNumberFormat="1" applyFont="1" applyFill="1" applyBorder="1"/>
    <xf numFmtId="0" fontId="12" fillId="7" borderId="0" xfId="0" applyNumberFormat="1" applyFont="1" applyFill="1" applyProtection="1">
      <protection locked="0"/>
    </xf>
    <xf numFmtId="10" fontId="12" fillId="7" borderId="0" xfId="0" applyNumberFormat="1" applyFont="1" applyFill="1"/>
    <xf numFmtId="0" fontId="13" fillId="7" borderId="0" xfId="0" applyNumberFormat="1" applyFont="1" applyFill="1" applyBorder="1"/>
    <xf numFmtId="0" fontId="12" fillId="7" borderId="0" xfId="0" applyNumberFormat="1" applyFont="1" applyFill="1" applyBorder="1" applyProtection="1">
      <protection locked="0"/>
    </xf>
    <xf numFmtId="0" fontId="12" fillId="7" borderId="3" xfId="0" applyNumberFormat="1" applyFont="1" applyFill="1" applyBorder="1" applyProtection="1"/>
    <xf numFmtId="10" fontId="18" fillId="0" borderId="2" xfId="0" applyNumberFormat="1" applyFont="1" applyFill="1" applyBorder="1" applyProtection="1">
      <protection locked="0"/>
    </xf>
    <xf numFmtId="0" fontId="18" fillId="0" borderId="2" xfId="0" applyNumberFormat="1" applyFont="1" applyFill="1" applyBorder="1" applyProtection="1">
      <protection locked="0"/>
    </xf>
    <xf numFmtId="9" fontId="18" fillId="0" borderId="2" xfId="0" applyNumberFormat="1" applyFont="1" applyFill="1" applyBorder="1" applyProtection="1">
      <protection locked="0"/>
    </xf>
    <xf numFmtId="0" fontId="12" fillId="7" borderId="3" xfId="0" quotePrefix="1" applyNumberFormat="1" applyFont="1" applyFill="1" applyBorder="1" applyAlignment="1" applyProtection="1">
      <alignment horizontal="left"/>
    </xf>
    <xf numFmtId="0" fontId="27" fillId="7" borderId="0" xfId="0" applyNumberFormat="1" applyFont="1" applyFill="1" applyBorder="1"/>
    <xf numFmtId="0" fontId="13" fillId="7" borderId="11" xfId="0" applyNumberFormat="1" applyFont="1" applyFill="1" applyBorder="1" applyProtection="1"/>
    <xf numFmtId="5" fontId="18" fillId="0" borderId="2" xfId="0" applyNumberFormat="1" applyFont="1" applyFill="1" applyBorder="1" applyProtection="1">
      <protection locked="0"/>
    </xf>
    <xf numFmtId="0" fontId="16" fillId="7" borderId="0" xfId="0" applyNumberFormat="1" applyFont="1" applyFill="1" applyBorder="1"/>
    <xf numFmtId="0" fontId="14" fillId="7" borderId="11" xfId="0" applyNumberFormat="1" applyFont="1" applyFill="1" applyBorder="1"/>
    <xf numFmtId="0" fontId="14" fillId="7" borderId="5" xfId="0" applyNumberFormat="1" applyFont="1" applyFill="1" applyBorder="1"/>
    <xf numFmtId="0" fontId="14" fillId="7" borderId="2" xfId="0" applyNumberFormat="1" applyFont="1" applyFill="1" applyBorder="1" applyAlignment="1">
      <alignment horizontal="center"/>
    </xf>
    <xf numFmtId="0" fontId="17" fillId="7" borderId="3" xfId="0" applyNumberFormat="1" applyFont="1" applyFill="1" applyBorder="1" applyAlignment="1" applyProtection="1">
      <alignment horizontal="left"/>
    </xf>
    <xf numFmtId="2" fontId="18" fillId="0" borderId="2" xfId="0" applyNumberFormat="1" applyFont="1" applyFill="1" applyBorder="1" applyProtection="1">
      <protection locked="0"/>
    </xf>
    <xf numFmtId="0" fontId="17" fillId="7" borderId="10" xfId="0" applyNumberFormat="1" applyFont="1" applyFill="1" applyBorder="1" applyAlignment="1" applyProtection="1">
      <alignment horizontal="left"/>
    </xf>
    <xf numFmtId="0" fontId="14" fillId="7" borderId="5" xfId="0" applyNumberFormat="1" applyFont="1" applyFill="1" applyBorder="1" applyAlignment="1">
      <alignment horizontal="center"/>
    </xf>
    <xf numFmtId="0" fontId="13" fillId="7" borderId="5" xfId="0" applyNumberFormat="1" applyFont="1" applyFill="1" applyBorder="1" applyAlignment="1">
      <alignment horizontal="center"/>
    </xf>
    <xf numFmtId="0" fontId="18" fillId="7" borderId="5" xfId="0" applyNumberFormat="1" applyFont="1" applyFill="1" applyBorder="1" applyAlignment="1">
      <alignment horizontal="center"/>
    </xf>
    <xf numFmtId="10" fontId="18" fillId="0" borderId="2" xfId="0" applyNumberFormat="1" applyFont="1" applyFill="1" applyBorder="1" applyAlignment="1" applyProtection="1">
      <alignment horizontal="center"/>
      <protection locked="0"/>
    </xf>
    <xf numFmtId="0" fontId="18" fillId="0" borderId="2" xfId="0" applyNumberFormat="1" applyFont="1" applyFill="1" applyBorder="1" applyAlignment="1" applyProtection="1">
      <alignment horizontal="center"/>
      <protection locked="0"/>
    </xf>
    <xf numFmtId="0" fontId="18" fillId="7" borderId="2" xfId="0" applyNumberFormat="1" applyFont="1" applyFill="1" applyBorder="1" applyAlignment="1" applyProtection="1">
      <alignment horizontal="center"/>
      <protection locked="0"/>
    </xf>
    <xf numFmtId="0" fontId="13" fillId="7" borderId="2" xfId="0" applyNumberFormat="1" applyFont="1" applyFill="1" applyBorder="1" applyProtection="1">
      <protection locked="0"/>
    </xf>
    <xf numFmtId="0" fontId="12" fillId="7" borderId="3" xfId="0" applyNumberFormat="1" applyFont="1" applyFill="1" applyBorder="1" applyAlignment="1" applyProtection="1">
      <alignment horizontal="left"/>
    </xf>
    <xf numFmtId="3" fontId="18" fillId="0" borderId="2" xfId="0" applyNumberFormat="1" applyFont="1" applyFill="1" applyBorder="1" applyProtection="1">
      <protection locked="0"/>
    </xf>
    <xf numFmtId="0" fontId="13" fillId="7" borderId="2" xfId="0" applyNumberFormat="1" applyFont="1" applyFill="1" applyBorder="1"/>
    <xf numFmtId="0" fontId="18" fillId="0" borderId="5" xfId="0" applyNumberFormat="1" applyFont="1" applyFill="1" applyBorder="1" applyAlignment="1" applyProtection="1">
      <alignment horizontal="center"/>
      <protection locked="0"/>
    </xf>
    <xf numFmtId="0" fontId="13" fillId="7" borderId="5" xfId="0" applyNumberFormat="1" applyFont="1" applyFill="1" applyBorder="1"/>
    <xf numFmtId="0" fontId="18" fillId="0" borderId="3" xfId="0" applyNumberFormat="1" applyFont="1" applyFill="1" applyBorder="1" applyAlignment="1" applyProtection="1">
      <alignment horizontal="center"/>
      <protection locked="0"/>
    </xf>
    <xf numFmtId="10" fontId="18" fillId="0" borderId="14" xfId="0" applyNumberFormat="1" applyFont="1" applyFill="1" applyBorder="1" applyAlignment="1" applyProtection="1">
      <alignment horizontal="center"/>
      <protection locked="0"/>
    </xf>
    <xf numFmtId="0" fontId="18" fillId="7" borderId="15" xfId="0" quotePrefix="1" applyNumberFormat="1" applyFont="1" applyFill="1" applyBorder="1"/>
    <xf numFmtId="10" fontId="14" fillId="7" borderId="11" xfId="0" applyNumberFormat="1" applyFont="1" applyFill="1" applyBorder="1" applyAlignment="1" applyProtection="1">
      <alignment horizontal="center"/>
      <protection locked="0"/>
    </xf>
    <xf numFmtId="0" fontId="14" fillId="7" borderId="11" xfId="0" applyNumberFormat="1" applyFont="1" applyFill="1" applyBorder="1" applyAlignment="1" applyProtection="1">
      <alignment horizontal="center"/>
      <protection locked="0"/>
    </xf>
    <xf numFmtId="0" fontId="18" fillId="7" borderId="0" xfId="0" applyNumberFormat="1" applyFont="1" applyFill="1" applyBorder="1" applyProtection="1">
      <protection locked="0"/>
    </xf>
    <xf numFmtId="0" fontId="13" fillId="7" borderId="0" xfId="0" applyNumberFormat="1" applyFont="1" applyFill="1" applyBorder="1" applyProtection="1">
      <protection locked="0"/>
    </xf>
    <xf numFmtId="0" fontId="18" fillId="7" borderId="3" xfId="0" applyNumberFormat="1" applyFont="1" applyFill="1" applyBorder="1" applyProtection="1">
      <protection locked="0"/>
    </xf>
    <xf numFmtId="0" fontId="17" fillId="7" borderId="2" xfId="0" applyNumberFormat="1" applyFont="1" applyFill="1" applyBorder="1" applyProtection="1"/>
    <xf numFmtId="3" fontId="20" fillId="7" borderId="1" xfId="0" applyNumberFormat="1" applyFont="1" applyFill="1" applyBorder="1"/>
    <xf numFmtId="3" fontId="18" fillId="7" borderId="2" xfId="0" applyNumberFormat="1" applyFont="1" applyFill="1" applyBorder="1"/>
    <xf numFmtId="0" fontId="12" fillId="7" borderId="2" xfId="0" quotePrefix="1" applyNumberFormat="1" applyFont="1" applyFill="1" applyBorder="1" applyAlignment="1" applyProtection="1">
      <alignment horizontal="left"/>
    </xf>
    <xf numFmtId="0" fontId="0" fillId="2" borderId="16" xfId="0" applyNumberFormat="1" applyBorder="1" applyAlignment="1">
      <alignment horizontal="left" vertical="top" wrapText="1"/>
    </xf>
    <xf numFmtId="0" fontId="28" fillId="2" borderId="0" xfId="0" applyNumberFormat="1" applyFont="1"/>
    <xf numFmtId="0" fontId="28" fillId="2" borderId="18" xfId="0" applyNumberFormat="1" applyFont="1" applyBorder="1" applyAlignment="1">
      <alignment horizontal="left" vertical="top" wrapText="1"/>
    </xf>
    <xf numFmtId="10" fontId="12" fillId="7" borderId="11" xfId="0" applyNumberFormat="1" applyFont="1" applyFill="1" applyBorder="1" applyAlignment="1" applyProtection="1">
      <alignment horizontal="center"/>
      <protection locked="0"/>
    </xf>
    <xf numFmtId="0" fontId="14" fillId="0" borderId="2" xfId="0" applyNumberFormat="1" applyFont="1" applyFill="1" applyBorder="1" applyAlignment="1" applyProtection="1">
      <alignment horizontal="center"/>
      <protection locked="0"/>
    </xf>
    <xf numFmtId="0" fontId="14" fillId="0" borderId="2" xfId="0" applyNumberFormat="1" applyFont="1" applyFill="1" applyBorder="1"/>
    <xf numFmtId="0" fontId="18" fillId="0" borderId="0" xfId="0" applyNumberFormat="1" applyFont="1" applyFill="1" applyAlignment="1"/>
    <xf numFmtId="0" fontId="18" fillId="0" borderId="0" xfId="0" applyNumberFormat="1" applyFont="1" applyFill="1"/>
    <xf numFmtId="0" fontId="18" fillId="15" borderId="33" xfId="0" applyNumberFormat="1" applyFont="1" applyFill="1" applyBorder="1"/>
    <xf numFmtId="0" fontId="18" fillId="15" borderId="0" xfId="0" applyNumberFormat="1" applyFont="1" applyFill="1" applyBorder="1"/>
    <xf numFmtId="0" fontId="18" fillId="15" borderId="21" xfId="0" applyNumberFormat="1" applyFont="1" applyFill="1" applyBorder="1"/>
    <xf numFmtId="0" fontId="18" fillId="15" borderId="33" xfId="0" applyNumberFormat="1" applyFont="1" applyFill="1" applyBorder="1" applyAlignment="1">
      <alignment horizontal="left"/>
    </xf>
    <xf numFmtId="0" fontId="18" fillId="15" borderId="36" xfId="0" applyNumberFormat="1" applyFont="1" applyFill="1" applyBorder="1"/>
    <xf numFmtId="0" fontId="18" fillId="15" borderId="36" xfId="0" applyNumberFormat="1" applyFont="1" applyFill="1" applyBorder="1" applyAlignment="1">
      <alignment horizontal="left"/>
    </xf>
    <xf numFmtId="0" fontId="12" fillId="7" borderId="31" xfId="0" applyNumberFormat="1" applyFont="1" applyFill="1" applyBorder="1" applyProtection="1"/>
    <xf numFmtId="0" fontId="12" fillId="7" borderId="33" xfId="0" quotePrefix="1" applyNumberFormat="1" applyFont="1" applyFill="1" applyBorder="1" applyAlignment="1" applyProtection="1">
      <alignment horizontal="left"/>
    </xf>
    <xf numFmtId="0" fontId="12" fillId="7" borderId="33" xfId="0" applyNumberFormat="1" applyFont="1" applyFill="1" applyBorder="1" applyProtection="1"/>
    <xf numFmtId="0" fontId="14" fillId="7" borderId="33" xfId="0" applyNumberFormat="1" applyFont="1" applyFill="1" applyBorder="1" applyProtection="1"/>
    <xf numFmtId="0" fontId="12" fillId="7" borderId="36" xfId="0" applyNumberFormat="1" applyFont="1" applyFill="1" applyBorder="1" applyProtection="1"/>
    <xf numFmtId="0" fontId="14" fillId="7" borderId="38" xfId="0" applyNumberFormat="1" applyFont="1" applyFill="1" applyBorder="1" applyProtection="1"/>
    <xf numFmtId="0" fontId="12" fillId="7" borderId="41" xfId="0" applyNumberFormat="1" applyFont="1" applyFill="1" applyBorder="1" applyAlignment="1" applyProtection="1">
      <alignment horizontal="center"/>
    </xf>
    <xf numFmtId="0" fontId="17" fillId="15" borderId="33" xfId="0" applyNumberFormat="1" applyFont="1" applyFill="1" applyBorder="1" applyAlignment="1"/>
    <xf numFmtId="0" fontId="17" fillId="15" borderId="0" xfId="0" applyNumberFormat="1" applyFont="1" applyFill="1" applyBorder="1" applyAlignment="1">
      <alignment horizontal="center"/>
    </xf>
    <xf numFmtId="0" fontId="16" fillId="15" borderId="0" xfId="0" applyNumberFormat="1" applyFont="1" applyFill="1" applyBorder="1" applyAlignment="1">
      <alignment horizontal="center"/>
    </xf>
    <xf numFmtId="0" fontId="13" fillId="0" borderId="2" xfId="0" applyNumberFormat="1" applyFont="1" applyFill="1" applyBorder="1" applyProtection="1">
      <protection locked="0"/>
    </xf>
    <xf numFmtId="0" fontId="64" fillId="0" borderId="2" xfId="0" applyNumberFormat="1" applyFont="1" applyFill="1" applyBorder="1" applyAlignment="1" applyProtection="1">
      <alignment horizontal="right"/>
      <protection locked="0"/>
    </xf>
    <xf numFmtId="0" fontId="13" fillId="0" borderId="4" xfId="0" applyNumberFormat="1" applyFont="1" applyFill="1" applyBorder="1" applyProtection="1">
      <protection locked="0"/>
    </xf>
    <xf numFmtId="0" fontId="14" fillId="0" borderId="2" xfId="0" applyNumberFormat="1" applyFont="1" applyFill="1" applyBorder="1" applyProtection="1">
      <protection locked="0"/>
    </xf>
    <xf numFmtId="0" fontId="64" fillId="4" borderId="2" xfId="0" applyNumberFormat="1" applyFont="1" applyFill="1" applyBorder="1" applyProtection="1">
      <protection locked="0"/>
    </xf>
    <xf numFmtId="10" fontId="18" fillId="5" borderId="1" xfId="1" applyNumberFormat="1" applyFont="1" applyFill="1" applyBorder="1"/>
    <xf numFmtId="0" fontId="0" fillId="5" borderId="11" xfId="0" applyNumberFormat="1" applyFill="1" applyBorder="1"/>
    <xf numFmtId="3" fontId="34" fillId="4" borderId="2" xfId="0" applyNumberFormat="1" applyFont="1" applyFill="1" applyBorder="1" applyProtection="1">
      <protection locked="0"/>
    </xf>
    <xf numFmtId="3" fontId="34" fillId="5" borderId="13" xfId="0" applyNumberFormat="1" applyFont="1" applyFill="1" applyBorder="1" applyProtection="1">
      <protection locked="0"/>
    </xf>
    <xf numFmtId="3" fontId="18" fillId="7" borderId="2" xfId="0" applyNumberFormat="1" applyFont="1" applyFill="1" applyBorder="1" applyProtection="1">
      <protection locked="0"/>
    </xf>
    <xf numFmtId="0" fontId="17" fillId="7" borderId="3" xfId="0" applyNumberFormat="1" applyFont="1" applyFill="1" applyBorder="1" applyAlignment="1" applyProtection="1"/>
    <xf numFmtId="0" fontId="17" fillId="7" borderId="6" xfId="0" applyNumberFormat="1" applyFont="1" applyFill="1" applyBorder="1" applyAlignment="1" applyProtection="1"/>
    <xf numFmtId="0" fontId="17" fillId="7" borderId="4" xfId="0" applyNumberFormat="1" applyFont="1" applyFill="1" applyBorder="1" applyAlignment="1" applyProtection="1"/>
    <xf numFmtId="10" fontId="18" fillId="0" borderId="2" xfId="156" applyNumberFormat="1" applyFont="1" applyFill="1" applyBorder="1" applyProtection="1">
      <protection locked="0"/>
    </xf>
    <xf numFmtId="0" fontId="18" fillId="15" borderId="38" xfId="0" applyNumberFormat="1" applyFont="1" applyFill="1" applyBorder="1"/>
    <xf numFmtId="44" fontId="18" fillId="0" borderId="3" xfId="155" applyFont="1" applyFill="1" applyBorder="1" applyAlignment="1"/>
    <xf numFmtId="0" fontId="18" fillId="15" borderId="21" xfId="0" applyNumberFormat="1" applyFont="1" applyFill="1" applyBorder="1" applyAlignment="1"/>
    <xf numFmtId="0" fontId="18" fillId="15" borderId="47" xfId="0" applyNumberFormat="1" applyFont="1" applyFill="1" applyBorder="1"/>
    <xf numFmtId="0" fontId="18" fillId="15" borderId="39" xfId="0" applyNumberFormat="1" applyFont="1" applyFill="1" applyBorder="1"/>
    <xf numFmtId="0" fontId="18" fillId="15" borderId="47" xfId="0" applyNumberFormat="1" applyFont="1" applyFill="1" applyBorder="1" applyAlignment="1">
      <alignment horizontal="left"/>
    </xf>
    <xf numFmtId="0" fontId="18" fillId="15" borderId="48" xfId="0" applyNumberFormat="1" applyFont="1" applyFill="1" applyBorder="1"/>
    <xf numFmtId="0" fontId="12" fillId="7" borderId="18" xfId="0" applyNumberFormat="1" applyFont="1" applyFill="1" applyBorder="1" applyProtection="1"/>
    <xf numFmtId="0" fontId="13" fillId="7" borderId="18" xfId="0" applyNumberFormat="1" applyFont="1" applyFill="1" applyBorder="1" applyProtection="1"/>
    <xf numFmtId="0" fontId="14" fillId="7" borderId="32" xfId="0" applyNumberFormat="1" applyFont="1" applyFill="1" applyBorder="1" applyProtection="1"/>
    <xf numFmtId="0" fontId="14" fillId="2" borderId="0" xfId="0" applyNumberFormat="1" applyFont="1" applyFill="1" applyProtection="1"/>
    <xf numFmtId="0" fontId="13" fillId="2" borderId="0" xfId="0" applyNumberFormat="1" applyFont="1" applyProtection="1"/>
    <xf numFmtId="0" fontId="13" fillId="7" borderId="0" xfId="0" applyNumberFormat="1" applyFont="1" applyFill="1" applyBorder="1" applyProtection="1"/>
    <xf numFmtId="0" fontId="14" fillId="7" borderId="0" xfId="0" applyNumberFormat="1" applyFont="1" applyFill="1" applyBorder="1" applyProtection="1"/>
    <xf numFmtId="0" fontId="14" fillId="7" borderId="21" xfId="0" applyNumberFormat="1" applyFont="1" applyFill="1" applyBorder="1" applyProtection="1"/>
    <xf numFmtId="0" fontId="12" fillId="7" borderId="0" xfId="0" applyNumberFormat="1" applyFont="1" applyFill="1" applyBorder="1" applyProtection="1"/>
    <xf numFmtId="3" fontId="14" fillId="7" borderId="2" xfId="0" applyNumberFormat="1" applyFont="1" applyFill="1" applyBorder="1" applyProtection="1"/>
    <xf numFmtId="0" fontId="14" fillId="7" borderId="40" xfId="0" applyNumberFormat="1" applyFont="1" applyFill="1" applyBorder="1" applyProtection="1"/>
    <xf numFmtId="0" fontId="12" fillId="7" borderId="2" xfId="0" applyNumberFormat="1" applyFont="1" applyFill="1" applyBorder="1" applyAlignment="1" applyProtection="1">
      <alignment horizontal="center"/>
    </xf>
    <xf numFmtId="0" fontId="12" fillId="7" borderId="37" xfId="0" applyNumberFormat="1" applyFont="1" applyFill="1" applyBorder="1" applyAlignment="1" applyProtection="1">
      <alignment horizontal="center"/>
    </xf>
    <xf numFmtId="0" fontId="14" fillId="7" borderId="39" xfId="0" applyNumberFormat="1" applyFont="1" applyFill="1" applyBorder="1" applyProtection="1"/>
    <xf numFmtId="3" fontId="14" fillId="0" borderId="2" xfId="0" applyNumberFormat="1" applyFont="1" applyFill="1" applyBorder="1" applyProtection="1"/>
    <xf numFmtId="10" fontId="14" fillId="7" borderId="4" xfId="0" applyNumberFormat="1" applyFont="1" applyFill="1" applyBorder="1" applyProtection="1"/>
    <xf numFmtId="3" fontId="14" fillId="3" borderId="2" xfId="0" applyNumberFormat="1" applyFont="1" applyFill="1" applyBorder="1" applyProtection="1"/>
    <xf numFmtId="3" fontId="14" fillId="7" borderId="3" xfId="0" applyNumberFormat="1" applyFont="1" applyFill="1" applyBorder="1" applyProtection="1"/>
    <xf numFmtId="3" fontId="14" fillId="4" borderId="2" xfId="0" applyNumberFormat="1" applyFont="1" applyFill="1" applyBorder="1" applyProtection="1"/>
    <xf numFmtId="3" fontId="14" fillId="3" borderId="3" xfId="0" applyNumberFormat="1" applyFont="1" applyFill="1" applyBorder="1" applyProtection="1"/>
    <xf numFmtId="3" fontId="14" fillId="3" borderId="37" xfId="0" applyNumberFormat="1" applyFont="1" applyFill="1" applyBorder="1" applyProtection="1"/>
    <xf numFmtId="3" fontId="14" fillId="3" borderId="5" xfId="0" applyNumberFormat="1" applyFont="1" applyFill="1" applyBorder="1" applyProtection="1"/>
    <xf numFmtId="3" fontId="14" fillId="7" borderId="7" xfId="0" applyNumberFormat="1" applyFont="1" applyFill="1" applyBorder="1" applyProtection="1"/>
    <xf numFmtId="10" fontId="14" fillId="7" borderId="6" xfId="0" applyNumberFormat="1" applyFont="1" applyFill="1" applyBorder="1" applyProtection="1"/>
    <xf numFmtId="10" fontId="14" fillId="7" borderId="42" xfId="0" applyNumberFormat="1" applyFont="1" applyFill="1" applyBorder="1" applyProtection="1"/>
    <xf numFmtId="3" fontId="14" fillId="3" borderId="43" xfId="0" applyNumberFormat="1" applyFont="1" applyFill="1" applyBorder="1" applyProtection="1"/>
    <xf numFmtId="9" fontId="14" fillId="3" borderId="2" xfId="156" applyFont="1" applyFill="1" applyBorder="1" applyProtection="1"/>
    <xf numFmtId="0" fontId="12" fillId="2" borderId="33" xfId="0" applyNumberFormat="1" applyFont="1" applyFill="1" applyBorder="1" applyProtection="1"/>
    <xf numFmtId="0" fontId="14" fillId="2" borderId="0" xfId="0" applyNumberFormat="1" applyFont="1" applyFill="1" applyBorder="1" applyProtection="1"/>
    <xf numFmtId="0" fontId="14" fillId="2" borderId="21" xfId="0" applyNumberFormat="1" applyFont="1" applyFill="1" applyBorder="1" applyProtection="1"/>
    <xf numFmtId="37" fontId="14" fillId="2" borderId="0" xfId="0" applyNumberFormat="1" applyFont="1" applyFill="1" applyProtection="1"/>
    <xf numFmtId="182" fontId="12" fillId="7" borderId="0" xfId="155" applyNumberFormat="1" applyFont="1" applyFill="1" applyBorder="1" applyProtection="1"/>
    <xf numFmtId="9" fontId="12" fillId="7" borderId="0" xfId="156" applyFont="1" applyFill="1" applyBorder="1" applyProtection="1"/>
    <xf numFmtId="9" fontId="12" fillId="7" borderId="0" xfId="156" applyNumberFormat="1" applyFont="1" applyFill="1" applyBorder="1" applyProtection="1"/>
    <xf numFmtId="44" fontId="14" fillId="7" borderId="37" xfId="155" applyFont="1" applyFill="1" applyBorder="1" applyProtection="1"/>
    <xf numFmtId="44" fontId="14" fillId="7" borderId="37" xfId="155" applyNumberFormat="1" applyFont="1" applyFill="1" applyBorder="1" applyProtection="1"/>
    <xf numFmtId="182" fontId="14" fillId="7" borderId="42" xfId="155" applyNumberFormat="1" applyFont="1" applyFill="1" applyBorder="1" applyProtection="1"/>
    <xf numFmtId="182" fontId="14" fillId="7" borderId="45" xfId="155" applyNumberFormat="1" applyFont="1" applyFill="1" applyBorder="1" applyProtection="1"/>
    <xf numFmtId="44" fontId="14" fillId="7" borderId="1" xfId="155" applyFont="1" applyFill="1" applyBorder="1" applyProtection="1"/>
    <xf numFmtId="44" fontId="14" fillId="7" borderId="2" xfId="155" applyFont="1" applyFill="1" applyBorder="1" applyProtection="1"/>
    <xf numFmtId="0" fontId="14" fillId="7" borderId="38" xfId="0" applyNumberFormat="1" applyFont="1" applyFill="1" applyBorder="1" applyAlignment="1" applyProtection="1">
      <alignment horizontal="left"/>
    </xf>
    <xf numFmtId="0" fontId="14" fillId="7" borderId="38" xfId="0" quotePrefix="1" applyNumberFormat="1" applyFont="1" applyFill="1" applyBorder="1" applyProtection="1"/>
    <xf numFmtId="0" fontId="27" fillId="2" borderId="0" xfId="0" applyNumberFormat="1" applyFont="1" applyFill="1" applyProtection="1"/>
    <xf numFmtId="0" fontId="65" fillId="2" borderId="0" xfId="0" applyNumberFormat="1" applyFont="1" applyProtection="1"/>
    <xf numFmtId="182" fontId="12" fillId="7" borderId="42" xfId="155" applyNumberFormat="1" applyFont="1" applyFill="1" applyBorder="1" applyProtection="1"/>
    <xf numFmtId="44" fontId="12" fillId="7" borderId="1" xfId="155" applyFont="1" applyFill="1" applyBorder="1" applyProtection="1"/>
    <xf numFmtId="0" fontId="14" fillId="17" borderId="0" xfId="0" quotePrefix="1" applyNumberFormat="1" applyFont="1" applyFill="1" applyBorder="1" applyProtection="1"/>
    <xf numFmtId="0" fontId="14" fillId="17" borderId="0" xfId="0" applyNumberFormat="1" applyFont="1" applyFill="1" applyBorder="1" applyProtection="1"/>
    <xf numFmtId="0" fontId="14" fillId="17" borderId="0" xfId="0" applyNumberFormat="1" applyFont="1" applyFill="1" applyBorder="1" applyAlignment="1" applyProtection="1">
      <alignment horizontal="left"/>
    </xf>
    <xf numFmtId="0" fontId="18" fillId="15" borderId="33" xfId="0" applyNumberFormat="1" applyFont="1" applyFill="1" applyBorder="1" applyAlignment="1">
      <alignment horizontal="center"/>
    </xf>
    <xf numFmtId="0" fontId="18" fillId="15" borderId="0" xfId="0" applyNumberFormat="1" applyFont="1" applyFill="1" applyBorder="1" applyAlignment="1">
      <alignment horizontal="center"/>
    </xf>
    <xf numFmtId="0" fontId="18" fillId="15" borderId="21" xfId="0" applyNumberFormat="1" applyFont="1" applyFill="1" applyBorder="1" applyAlignment="1">
      <alignment horizontal="center"/>
    </xf>
    <xf numFmtId="0" fontId="18" fillId="15" borderId="6" xfId="0" applyNumberFormat="1" applyFont="1" applyFill="1" applyBorder="1" applyAlignment="1">
      <alignment horizontal="center"/>
    </xf>
    <xf numFmtId="0" fontId="13" fillId="7" borderId="6" xfId="0" applyNumberFormat="1" applyFont="1" applyFill="1" applyBorder="1"/>
    <xf numFmtId="0" fontId="17" fillId="7" borderId="3" xfId="0" applyNumberFormat="1" applyFont="1" applyFill="1" applyBorder="1"/>
    <xf numFmtId="0" fontId="12" fillId="7" borderId="2" xfId="0" applyNumberFormat="1" applyFont="1" applyFill="1" applyBorder="1" applyAlignment="1" applyProtection="1">
      <alignment horizontal="left"/>
    </xf>
    <xf numFmtId="10" fontId="17" fillId="7" borderId="2" xfId="0" applyNumberFormat="1" applyFont="1" applyFill="1" applyBorder="1"/>
    <xf numFmtId="0" fontId="5" fillId="2" borderId="51" xfId="0" applyNumberFormat="1" applyFont="1" applyBorder="1" applyAlignment="1">
      <alignment horizontal="center"/>
    </xf>
    <xf numFmtId="0" fontId="1" fillId="0" borderId="0" xfId="181" applyBorder="1"/>
    <xf numFmtId="0" fontId="67" fillId="0" borderId="0" xfId="181" applyFont="1"/>
    <xf numFmtId="0" fontId="1" fillId="0" borderId="0" xfId="181"/>
    <xf numFmtId="0" fontId="68" fillId="0" borderId="0" xfId="181" applyFont="1"/>
    <xf numFmtId="0" fontId="69" fillId="0" borderId="52" xfId="181" applyFont="1" applyBorder="1" applyAlignment="1">
      <alignment horizontal="left" vertical="top" wrapText="1"/>
    </xf>
    <xf numFmtId="0" fontId="70" fillId="15" borderId="46" xfId="181" applyFont="1" applyFill="1" applyBorder="1" applyAlignment="1">
      <alignment wrapText="1"/>
    </xf>
    <xf numFmtId="0" fontId="18" fillId="0" borderId="52" xfId="181" applyFont="1" applyBorder="1" applyAlignment="1">
      <alignment horizontal="left" vertical="top" wrapText="1"/>
    </xf>
    <xf numFmtId="0" fontId="71" fillId="0" borderId="49" xfId="181" applyFont="1" applyBorder="1" applyAlignment="1">
      <alignment horizontal="left" vertical="top" wrapText="1"/>
    </xf>
    <xf numFmtId="0" fontId="72" fillId="18" borderId="52" xfId="181" applyFont="1" applyFill="1" applyBorder="1" applyAlignment="1">
      <alignment wrapText="1"/>
    </xf>
    <xf numFmtId="0" fontId="73" fillId="19" borderId="51" xfId="181" applyFont="1" applyFill="1" applyBorder="1" applyAlignment="1">
      <alignment horizontal="center" vertical="center" wrapText="1"/>
    </xf>
    <xf numFmtId="0" fontId="73" fillId="20" borderId="53" xfId="181" applyFont="1" applyFill="1" applyBorder="1" applyAlignment="1">
      <alignment wrapText="1"/>
    </xf>
    <xf numFmtId="0" fontId="73" fillId="20" borderId="51" xfId="181" applyFont="1" applyFill="1" applyBorder="1" applyAlignment="1">
      <alignment horizontal="center" vertical="center" wrapText="1"/>
    </xf>
    <xf numFmtId="0" fontId="73" fillId="20" borderId="6" xfId="181" applyFont="1" applyFill="1" applyBorder="1" applyAlignment="1">
      <alignment wrapText="1"/>
    </xf>
    <xf numFmtId="0" fontId="74" fillId="21" borderId="39" xfId="181" applyFont="1" applyFill="1" applyBorder="1" applyAlignment="1">
      <alignment wrapText="1"/>
    </xf>
    <xf numFmtId="0" fontId="73" fillId="21" borderId="53" xfId="181" applyFont="1" applyFill="1" applyBorder="1" applyAlignment="1">
      <alignment wrapText="1"/>
    </xf>
    <xf numFmtId="0" fontId="69" fillId="0" borderId="39" xfId="181" applyFont="1" applyBorder="1" applyAlignment="1">
      <alignment horizontal="left" vertical="top" wrapText="1"/>
    </xf>
    <xf numFmtId="0" fontId="70" fillId="15" borderId="54" xfId="181" applyFont="1" applyFill="1" applyBorder="1" applyAlignment="1">
      <alignment wrapText="1"/>
    </xf>
    <xf numFmtId="0" fontId="18" fillId="0" borderId="38" xfId="181" applyFont="1" applyBorder="1" applyAlignment="1">
      <alignment horizontal="left" vertical="top" wrapText="1"/>
    </xf>
    <xf numFmtId="0" fontId="70" fillId="15" borderId="6" xfId="181" applyFont="1" applyFill="1" applyBorder="1" applyAlignment="1">
      <alignment wrapText="1"/>
    </xf>
    <xf numFmtId="0" fontId="71" fillId="0" borderId="39" xfId="181" applyFont="1" applyBorder="1" applyAlignment="1">
      <alignment horizontal="left" vertical="top" wrapText="1"/>
    </xf>
    <xf numFmtId="0" fontId="72" fillId="18" borderId="53" xfId="181" applyFont="1" applyFill="1" applyBorder="1" applyAlignment="1">
      <alignment wrapText="1"/>
    </xf>
    <xf numFmtId="0" fontId="73" fillId="20" borderId="55" xfId="181" applyFont="1" applyFill="1" applyBorder="1" applyAlignment="1">
      <alignment wrapText="1"/>
    </xf>
    <xf numFmtId="0" fontId="69" fillId="0" borderId="53" xfId="181" applyFont="1" applyBorder="1" applyAlignment="1">
      <alignment horizontal="left" vertical="top" wrapText="1"/>
    </xf>
    <xf numFmtId="0" fontId="70" fillId="15" borderId="11" xfId="181" applyFont="1" applyFill="1" applyBorder="1" applyAlignment="1">
      <alignment wrapText="1"/>
    </xf>
    <xf numFmtId="0" fontId="18" fillId="0" borderId="53" xfId="181" applyFont="1" applyBorder="1" applyAlignment="1">
      <alignment horizontal="left" vertical="top" wrapText="1"/>
    </xf>
    <xf numFmtId="0" fontId="69" fillId="0" borderId="39" xfId="181" applyFont="1" applyBorder="1" applyAlignment="1">
      <alignment horizontal="right" vertical="top" wrapText="1"/>
    </xf>
    <xf numFmtId="0" fontId="70" fillId="15" borderId="56" xfId="181" applyFont="1" applyFill="1" applyBorder="1" applyAlignment="1">
      <alignment horizontal="left" vertical="top" wrapText="1"/>
    </xf>
    <xf numFmtId="0" fontId="70" fillId="15" borderId="6" xfId="181" applyFont="1" applyFill="1" applyBorder="1" applyAlignment="1">
      <alignment horizontal="left" vertical="top" wrapText="1"/>
    </xf>
    <xf numFmtId="0" fontId="72" fillId="18" borderId="53" xfId="181" applyFont="1" applyFill="1" applyBorder="1" applyAlignment="1">
      <alignment vertical="top" wrapText="1"/>
    </xf>
    <xf numFmtId="0" fontId="70" fillId="15" borderId="54" xfId="181" applyFont="1" applyFill="1" applyBorder="1" applyAlignment="1">
      <alignment horizontal="left" vertical="top" wrapText="1"/>
    </xf>
    <xf numFmtId="0" fontId="73" fillId="20" borderId="8" xfId="181" applyFont="1" applyFill="1" applyBorder="1" applyAlignment="1">
      <alignment wrapText="1"/>
    </xf>
    <xf numFmtId="0" fontId="1" fillId="0" borderId="0" xfId="181" applyFont="1" applyBorder="1"/>
    <xf numFmtId="184" fontId="69" fillId="0" borderId="21" xfId="181" applyNumberFormat="1" applyFont="1" applyFill="1" applyBorder="1" applyAlignment="1">
      <alignment horizontal="left" vertical="top" wrapText="1"/>
    </xf>
    <xf numFmtId="184" fontId="72" fillId="22" borderId="16" xfId="181" applyNumberFormat="1" applyFont="1" applyFill="1" applyBorder="1" applyAlignment="1">
      <alignment horizontal="right" wrapText="1"/>
    </xf>
    <xf numFmtId="184" fontId="17" fillId="0" borderId="33" xfId="181" applyNumberFormat="1" applyFont="1" applyFill="1" applyBorder="1" applyAlignment="1">
      <alignment horizontal="right" wrapText="1"/>
    </xf>
    <xf numFmtId="184" fontId="72" fillId="22" borderId="0" xfId="181" applyNumberFormat="1" applyFont="1" applyFill="1" applyBorder="1" applyAlignment="1">
      <alignment horizontal="right" wrapText="1"/>
    </xf>
    <xf numFmtId="184" fontId="71" fillId="0" borderId="21" xfId="181" applyNumberFormat="1" applyFont="1" applyFill="1" applyBorder="1" applyAlignment="1">
      <alignment vertical="top" wrapText="1"/>
    </xf>
    <xf numFmtId="0" fontId="72" fillId="18" borderId="16" xfId="181" applyFont="1" applyFill="1" applyBorder="1" applyAlignment="1">
      <alignment horizontal="left" vertical="top" wrapText="1"/>
    </xf>
    <xf numFmtId="184" fontId="69" fillId="0" borderId="39" xfId="181" applyNumberFormat="1" applyFont="1" applyFill="1" applyBorder="1" applyAlignment="1">
      <alignment horizontal="left" wrapText="1"/>
    </xf>
    <xf numFmtId="0" fontId="70" fillId="15" borderId="53" xfId="181" applyFont="1" applyFill="1" applyBorder="1" applyAlignment="1">
      <alignment wrapText="1"/>
    </xf>
    <xf numFmtId="184" fontId="18" fillId="0" borderId="38" xfId="181" applyNumberFormat="1" applyFont="1" applyFill="1" applyBorder="1" applyAlignment="1">
      <alignment horizontal="right" wrapText="1"/>
    </xf>
    <xf numFmtId="184" fontId="71" fillId="0" borderId="39" xfId="181" applyNumberFormat="1" applyFont="1" applyFill="1" applyBorder="1" applyAlignment="1">
      <alignment wrapText="1"/>
    </xf>
    <xf numFmtId="0" fontId="70" fillId="18" borderId="56" xfId="181" applyFont="1" applyFill="1" applyBorder="1" applyAlignment="1">
      <alignment horizontal="left" wrapText="1" indent="2"/>
    </xf>
    <xf numFmtId="0" fontId="70" fillId="18" borderId="16" xfId="181" applyFont="1" applyFill="1" applyBorder="1" applyAlignment="1">
      <alignment horizontal="left" wrapText="1" indent="2"/>
    </xf>
    <xf numFmtId="0" fontId="72" fillId="18" borderId="55" xfId="181" applyFont="1" applyFill="1" applyBorder="1" applyAlignment="1">
      <alignment wrapText="1"/>
    </xf>
    <xf numFmtId="0" fontId="69" fillId="0" borderId="39" xfId="181" applyFont="1" applyFill="1" applyBorder="1" applyAlignment="1">
      <alignment horizontal="left" wrapText="1"/>
    </xf>
    <xf numFmtId="0" fontId="18" fillId="0" borderId="38" xfId="181" applyFont="1" applyFill="1" applyBorder="1" applyAlignment="1">
      <alignment wrapText="1"/>
    </xf>
    <xf numFmtId="0" fontId="71" fillId="0" borderId="39" xfId="181" applyFont="1" applyFill="1" applyBorder="1" applyAlignment="1">
      <alignment wrapText="1"/>
    </xf>
    <xf numFmtId="0" fontId="72" fillId="18" borderId="16" xfId="181" applyFont="1" applyFill="1" applyBorder="1" applyAlignment="1">
      <alignment wrapText="1"/>
    </xf>
    <xf numFmtId="182" fontId="70" fillId="15" borderId="6" xfId="180" applyNumberFormat="1" applyFont="1" applyFill="1" applyBorder="1" applyAlignment="1">
      <alignment wrapText="1"/>
    </xf>
    <xf numFmtId="0" fontId="71" fillId="0" borderId="39" xfId="179" applyNumberFormat="1" applyFont="1" applyBorder="1" applyAlignment="1">
      <alignment horizontal="left" vertical="top" wrapText="1"/>
    </xf>
    <xf numFmtId="0" fontId="73" fillId="21" borderId="56" xfId="181" applyFont="1" applyFill="1" applyBorder="1" applyAlignment="1">
      <alignment wrapText="1"/>
    </xf>
    <xf numFmtId="0" fontId="69" fillId="0" borderId="53" xfId="180" applyNumberFormat="1" applyFont="1" applyBorder="1" applyAlignment="1">
      <alignment horizontal="left" vertical="top" wrapText="1"/>
    </xf>
    <xf numFmtId="0" fontId="18" fillId="0" borderId="53" xfId="180" applyNumberFormat="1" applyFont="1" applyBorder="1" applyAlignment="1">
      <alignment horizontal="left" vertical="top" wrapText="1"/>
    </xf>
    <xf numFmtId="182" fontId="70" fillId="15" borderId="11" xfId="180" applyNumberFormat="1" applyFont="1" applyFill="1" applyBorder="1" applyAlignment="1">
      <alignment wrapText="1"/>
    </xf>
    <xf numFmtId="0" fontId="73" fillId="20" borderId="11" xfId="181" applyFont="1" applyFill="1" applyBorder="1" applyAlignment="1">
      <alignment wrapText="1"/>
    </xf>
    <xf numFmtId="0" fontId="73" fillId="20" borderId="35" xfId="181" applyFont="1" applyFill="1" applyBorder="1" applyAlignment="1">
      <alignment horizontal="center" vertical="center" wrapText="1"/>
    </xf>
    <xf numFmtId="0" fontId="73" fillId="21" borderId="22" xfId="181" applyFont="1" applyFill="1" applyBorder="1" applyAlignment="1">
      <alignment horizontal="center" vertical="center" wrapText="1"/>
    </xf>
    <xf numFmtId="0" fontId="73" fillId="19" borderId="20" xfId="181" applyFont="1" applyFill="1" applyBorder="1" applyAlignment="1">
      <alignment horizontal="center" vertical="center" wrapText="1"/>
    </xf>
    <xf numFmtId="0" fontId="73" fillId="16" borderId="20" xfId="181" applyFont="1" applyFill="1" applyBorder="1" applyAlignment="1">
      <alignment wrapText="1"/>
    </xf>
    <xf numFmtId="0" fontId="17" fillId="16" borderId="22" xfId="181" applyFont="1" applyFill="1" applyBorder="1" applyAlignment="1">
      <alignment horizontal="center" vertical="center" wrapText="1"/>
    </xf>
    <xf numFmtId="0" fontId="73" fillId="16" borderId="19" xfId="181" applyFont="1" applyFill="1" applyBorder="1" applyAlignment="1">
      <alignment wrapText="1"/>
    </xf>
    <xf numFmtId="0" fontId="73" fillId="21" borderId="51" xfId="181" applyFont="1" applyFill="1" applyBorder="1" applyAlignment="1">
      <alignment horizontal="left" vertical="top" wrapText="1"/>
    </xf>
    <xf numFmtId="0" fontId="73" fillId="24" borderId="39" xfId="0" applyNumberFormat="1" applyFont="1" applyFill="1" applyBorder="1"/>
    <xf numFmtId="0" fontId="73" fillId="24" borderId="6" xfId="0" applyNumberFormat="1" applyFont="1" applyFill="1" applyBorder="1" applyAlignment="1"/>
    <xf numFmtId="0" fontId="73" fillId="24" borderId="38" xfId="0" applyNumberFormat="1" applyFont="1" applyFill="1" applyBorder="1" applyAlignment="1"/>
    <xf numFmtId="9" fontId="18" fillId="7" borderId="37" xfId="156" applyFont="1" applyFill="1" applyBorder="1" applyAlignment="1">
      <alignment horizontal="center"/>
    </xf>
    <xf numFmtId="9" fontId="18" fillId="15" borderId="0" xfId="156" applyFont="1" applyFill="1" applyBorder="1" applyAlignment="1">
      <alignment horizontal="center"/>
    </xf>
    <xf numFmtId="44" fontId="18" fillId="7" borderId="37" xfId="155" applyFont="1" applyFill="1" applyBorder="1" applyAlignment="1">
      <alignment horizontal="right"/>
    </xf>
    <xf numFmtId="44" fontId="18" fillId="0" borderId="37" xfId="155" applyFont="1" applyFill="1" applyBorder="1" applyAlignment="1"/>
    <xf numFmtId="0" fontId="18" fillId="15" borderId="6" xfId="0" applyNumberFormat="1" applyFont="1" applyFill="1" applyBorder="1"/>
    <xf numFmtId="0" fontId="18" fillId="15" borderId="6" xfId="0" applyNumberFormat="1" applyFont="1" applyFill="1" applyBorder="1" applyAlignment="1"/>
    <xf numFmtId="0" fontId="18" fillId="15" borderId="38" xfId="0" applyNumberFormat="1" applyFont="1" applyFill="1" applyBorder="1" applyAlignment="1">
      <alignment horizontal="left"/>
    </xf>
    <xf numFmtId="0" fontId="18" fillId="0" borderId="44" xfId="155" applyNumberFormat="1" applyFont="1" applyFill="1" applyBorder="1" applyAlignment="1"/>
    <xf numFmtId="0" fontId="18" fillId="15" borderId="11" xfId="0" applyNumberFormat="1" applyFont="1" applyFill="1" applyBorder="1"/>
    <xf numFmtId="0" fontId="18" fillId="15" borderId="11" xfId="0" applyNumberFormat="1" applyFont="1" applyFill="1" applyBorder="1" applyAlignment="1"/>
    <xf numFmtId="0" fontId="18" fillId="15" borderId="57" xfId="0" applyNumberFormat="1" applyFont="1" applyFill="1" applyBorder="1" applyAlignment="1">
      <alignment horizontal="left"/>
    </xf>
    <xf numFmtId="0" fontId="18" fillId="15" borderId="40" xfId="0" applyNumberFormat="1" applyFont="1" applyFill="1" applyBorder="1"/>
    <xf numFmtId="44" fontId="18" fillId="15" borderId="11" xfId="155" applyNumberFormat="1" applyFont="1" applyFill="1" applyBorder="1" applyAlignment="1"/>
    <xf numFmtId="181" fontId="18" fillId="15" borderId="11" xfId="155" applyNumberFormat="1" applyFont="1" applyFill="1" applyBorder="1" applyAlignment="1"/>
    <xf numFmtId="0" fontId="18" fillId="15" borderId="57" xfId="0" applyNumberFormat="1" applyFont="1" applyFill="1" applyBorder="1"/>
    <xf numFmtId="0" fontId="18" fillId="15" borderId="58" xfId="0" applyNumberFormat="1" applyFont="1" applyFill="1" applyBorder="1"/>
    <xf numFmtId="0" fontId="18" fillId="15" borderId="59" xfId="0" applyNumberFormat="1" applyFont="1" applyFill="1" applyBorder="1"/>
    <xf numFmtId="9" fontId="18" fillId="15" borderId="37" xfId="156" applyFont="1" applyFill="1" applyBorder="1" applyAlignment="1"/>
    <xf numFmtId="9" fontId="18" fillId="15" borderId="6" xfId="156" applyFont="1" applyFill="1" applyBorder="1" applyAlignment="1"/>
    <xf numFmtId="0" fontId="18" fillId="15" borderId="3" xfId="0" applyNumberFormat="1" applyFont="1" applyFill="1" applyBorder="1" applyAlignment="1"/>
    <xf numFmtId="182" fontId="18" fillId="0" borderId="37" xfId="155" applyNumberFormat="1" applyFont="1" applyFill="1" applyBorder="1" applyAlignment="1"/>
    <xf numFmtId="9" fontId="18" fillId="15" borderId="44" xfId="156" applyFont="1" applyFill="1" applyBorder="1" applyAlignment="1"/>
    <xf numFmtId="9" fontId="18" fillId="15" borderId="13" xfId="156" applyFont="1" applyFill="1" applyBorder="1" applyAlignment="1"/>
    <xf numFmtId="9" fontId="18" fillId="15" borderId="11" xfId="156" applyFont="1" applyFill="1" applyBorder="1" applyAlignment="1"/>
    <xf numFmtId="0" fontId="18" fillId="15" borderId="10" xfId="0" applyNumberFormat="1" applyFont="1" applyFill="1" applyBorder="1" applyAlignment="1"/>
    <xf numFmtId="0" fontId="18" fillId="15" borderId="4" xfId="0" applyNumberFormat="1" applyFont="1" applyFill="1" applyBorder="1" applyAlignment="1"/>
    <xf numFmtId="182" fontId="18" fillId="0" borderId="44" xfId="155" applyNumberFormat="1" applyFont="1" applyFill="1" applyBorder="1" applyAlignment="1"/>
    <xf numFmtId="0" fontId="18" fillId="15" borderId="13" xfId="0" applyNumberFormat="1" applyFont="1" applyFill="1" applyBorder="1" applyAlignment="1"/>
    <xf numFmtId="0" fontId="80" fillId="24" borderId="39" xfId="0" applyNumberFormat="1" applyFont="1" applyFill="1" applyBorder="1"/>
    <xf numFmtId="44" fontId="18" fillId="15" borderId="50" xfId="155" applyFont="1" applyFill="1" applyBorder="1" applyAlignment="1"/>
    <xf numFmtId="183" fontId="18" fillId="15" borderId="2" xfId="157" applyNumberFormat="1" applyFont="1" applyFill="1" applyBorder="1" applyAlignment="1"/>
    <xf numFmtId="44" fontId="18" fillId="15" borderId="7" xfId="155" applyFont="1" applyFill="1" applyBorder="1" applyAlignment="1"/>
    <xf numFmtId="0" fontId="81" fillId="15" borderId="38" xfId="0" applyNumberFormat="1" applyFont="1" applyFill="1" applyBorder="1" applyAlignment="1">
      <alignment horizontal="right"/>
    </xf>
    <xf numFmtId="44" fontId="18" fillId="0" borderId="37" xfId="155" applyFont="1" applyFill="1" applyBorder="1"/>
    <xf numFmtId="183" fontId="18" fillId="0" borderId="3" xfId="157" applyNumberFormat="1" applyFont="1" applyFill="1" applyBorder="1" applyAlignment="1"/>
    <xf numFmtId="183" fontId="18" fillId="0" borderId="2" xfId="157" applyNumberFormat="1" applyFont="1" applyFill="1" applyBorder="1" applyAlignment="1"/>
    <xf numFmtId="0" fontId="18" fillId="15" borderId="36" xfId="0" applyNumberFormat="1" applyFont="1" applyFill="1" applyBorder="1" applyAlignment="1">
      <alignment horizontal="left" wrapText="1"/>
    </xf>
    <xf numFmtId="0" fontId="73" fillId="24" borderId="39" xfId="0" applyNumberFormat="1" applyFont="1" applyFill="1" applyBorder="1" applyAlignment="1">
      <alignment horizontal="center"/>
    </xf>
    <xf numFmtId="0" fontId="73" fillId="24" borderId="6" xfId="0" applyNumberFormat="1" applyFont="1" applyFill="1" applyBorder="1" applyAlignment="1">
      <alignment horizontal="center"/>
    </xf>
    <xf numFmtId="9" fontId="18" fillId="0" borderId="2" xfId="156" applyFont="1" applyFill="1" applyBorder="1" applyAlignment="1"/>
    <xf numFmtId="0" fontId="18" fillId="15" borderId="3" xfId="0" applyNumberFormat="1" applyFont="1" applyFill="1" applyBorder="1"/>
    <xf numFmtId="0" fontId="18" fillId="0" borderId="2" xfId="155" applyNumberFormat="1" applyFont="1" applyFill="1" applyBorder="1" applyAlignment="1"/>
    <xf numFmtId="0" fontId="18" fillId="15" borderId="8" xfId="0" applyNumberFormat="1" applyFont="1" applyFill="1" applyBorder="1"/>
    <xf numFmtId="44" fontId="18" fillId="0" borderId="37" xfId="155" applyNumberFormat="1" applyFont="1" applyFill="1" applyBorder="1" applyAlignment="1"/>
    <xf numFmtId="44" fontId="18" fillId="15" borderId="37" xfId="155" applyNumberFormat="1" applyFont="1" applyFill="1" applyBorder="1" applyAlignment="1"/>
    <xf numFmtId="183" fontId="18" fillId="0" borderId="44" xfId="157" applyNumberFormat="1" applyFont="1" applyFill="1" applyBorder="1" applyAlignment="1"/>
    <xf numFmtId="0" fontId="82" fillId="15" borderId="33" xfId="0" applyNumberFormat="1" applyFont="1" applyFill="1" applyBorder="1" applyAlignment="1">
      <alignment vertical="center"/>
    </xf>
    <xf numFmtId="0" fontId="14" fillId="7" borderId="2" xfId="0" applyNumberFormat="1" applyFont="1" applyFill="1" applyBorder="1" applyProtection="1"/>
    <xf numFmtId="3" fontId="14" fillId="17" borderId="2" xfId="0" applyNumberFormat="1" applyFont="1" applyFill="1" applyBorder="1" applyProtection="1"/>
    <xf numFmtId="0" fontId="12" fillId="7" borderId="8" xfId="0" applyNumberFormat="1" applyFont="1" applyFill="1" applyBorder="1" applyProtection="1"/>
    <xf numFmtId="0" fontId="12" fillId="7" borderId="24" xfId="0" quotePrefix="1" applyNumberFormat="1" applyFont="1" applyFill="1" applyBorder="1" applyAlignment="1" applyProtection="1">
      <alignment horizontal="left"/>
    </xf>
    <xf numFmtId="0" fontId="13" fillId="7" borderId="60" xfId="0" applyNumberFormat="1" applyFont="1" applyFill="1" applyBorder="1" applyProtection="1"/>
    <xf numFmtId="0" fontId="12" fillId="7" borderId="24" xfId="0" applyNumberFormat="1" applyFont="1" applyFill="1" applyBorder="1" applyProtection="1"/>
    <xf numFmtId="0" fontId="14" fillId="7" borderId="60" xfId="0" applyNumberFormat="1" applyFont="1" applyFill="1" applyBorder="1" applyProtection="1"/>
    <xf numFmtId="0" fontId="14" fillId="7" borderId="24" xfId="0" applyNumberFormat="1" applyFont="1" applyFill="1" applyBorder="1" applyProtection="1"/>
    <xf numFmtId="3" fontId="14" fillId="7" borderId="0" xfId="0" applyNumberFormat="1" applyFont="1" applyFill="1" applyBorder="1" applyProtection="1"/>
    <xf numFmtId="9" fontId="14" fillId="7" borderId="2" xfId="156" applyFont="1" applyFill="1" applyBorder="1" applyProtection="1"/>
    <xf numFmtId="0" fontId="14" fillId="7" borderId="1" xfId="0" applyNumberFormat="1" applyFont="1" applyFill="1" applyBorder="1" applyProtection="1"/>
    <xf numFmtId="0" fontId="14" fillId="17" borderId="1" xfId="0" applyNumberFormat="1" applyFont="1" applyFill="1" applyBorder="1" applyProtection="1"/>
    <xf numFmtId="9" fontId="14" fillId="7" borderId="1" xfId="156" applyFont="1" applyFill="1" applyBorder="1" applyProtection="1"/>
    <xf numFmtId="0" fontId="12" fillId="7" borderId="42" xfId="0" applyNumberFormat="1" applyFont="1" applyFill="1" applyBorder="1" applyProtection="1"/>
    <xf numFmtId="0" fontId="12" fillId="7" borderId="42" xfId="0" applyNumberFormat="1" applyFont="1" applyFill="1" applyBorder="1" applyAlignment="1" applyProtection="1">
      <alignment horizontal="center" wrapText="1"/>
    </xf>
    <xf numFmtId="0" fontId="14" fillId="7" borderId="5" xfId="0" applyNumberFormat="1" applyFont="1" applyFill="1" applyBorder="1" applyProtection="1"/>
    <xf numFmtId="0" fontId="14" fillId="17" borderId="5" xfId="0" applyNumberFormat="1" applyFont="1" applyFill="1" applyBorder="1" applyProtection="1"/>
    <xf numFmtId="3" fontId="14" fillId="17" borderId="5" xfId="0" applyNumberFormat="1" applyFont="1" applyFill="1" applyBorder="1" applyProtection="1"/>
    <xf numFmtId="9" fontId="14" fillId="7" borderId="5" xfId="156" applyFont="1" applyFill="1" applyBorder="1" applyProtection="1"/>
    <xf numFmtId="0" fontId="12" fillId="7" borderId="5" xfId="0" applyNumberFormat="1" applyFont="1" applyFill="1" applyBorder="1" applyProtection="1"/>
    <xf numFmtId="0" fontId="14" fillId="7" borderId="6" xfId="0" applyNumberFormat="1" applyFont="1" applyFill="1" applyBorder="1" applyProtection="1"/>
    <xf numFmtId="0" fontId="14" fillId="7" borderId="7" xfId="0" applyNumberFormat="1" applyFont="1" applyFill="1" applyBorder="1" applyProtection="1"/>
    <xf numFmtId="182" fontId="12" fillId="7" borderId="8" xfId="155" applyNumberFormat="1" applyFont="1" applyFill="1" applyBorder="1" applyProtection="1"/>
    <xf numFmtId="9" fontId="12" fillId="7" borderId="8" xfId="156" applyNumberFormat="1" applyFont="1" applyFill="1" applyBorder="1" applyProtection="1"/>
    <xf numFmtId="0" fontId="14" fillId="7" borderId="8" xfId="0" applyNumberFormat="1" applyFont="1" applyFill="1" applyBorder="1" applyProtection="1"/>
    <xf numFmtId="0" fontId="14" fillId="7" borderId="9" xfId="0" applyNumberFormat="1" applyFont="1" applyFill="1" applyBorder="1" applyProtection="1"/>
    <xf numFmtId="0" fontId="14" fillId="7" borderId="3" xfId="0" applyNumberFormat="1" applyFont="1" applyFill="1" applyBorder="1" applyProtection="1"/>
    <xf numFmtId="3" fontId="84" fillId="7" borderId="4" xfId="0" applyNumberFormat="1" applyFont="1" applyFill="1" applyBorder="1" applyAlignment="1" applyProtection="1">
      <alignment horizontal="right"/>
    </xf>
    <xf numFmtId="3" fontId="84" fillId="3" borderId="2" xfId="0" applyNumberFormat="1" applyFont="1" applyFill="1" applyBorder="1" applyAlignment="1" applyProtection="1">
      <alignment horizontal="center" vertical="center"/>
    </xf>
    <xf numFmtId="10" fontId="84" fillId="7" borderId="6" xfId="0" applyNumberFormat="1" applyFont="1" applyFill="1" applyBorder="1" applyProtection="1"/>
    <xf numFmtId="3" fontId="84" fillId="7" borderId="6" xfId="0" applyNumberFormat="1" applyFont="1" applyFill="1" applyBorder="1" applyProtection="1"/>
    <xf numFmtId="44" fontId="12" fillId="17" borderId="1" xfId="155" applyFont="1" applyFill="1" applyBorder="1" applyProtection="1"/>
    <xf numFmtId="44" fontId="14" fillId="17" borderId="2" xfId="155" applyFont="1" applyFill="1" applyBorder="1" applyProtection="1"/>
    <xf numFmtId="44" fontId="14" fillId="17" borderId="5" xfId="155" applyFont="1" applyFill="1" applyBorder="1" applyProtection="1"/>
    <xf numFmtId="0" fontId="14" fillId="0" borderId="0" xfId="1" applyNumberFormat="1" applyFont="1" applyFill="1" applyAlignment="1">
      <alignment horizontal="left"/>
    </xf>
    <xf numFmtId="44" fontId="12" fillId="7" borderId="5" xfId="155" applyFont="1" applyFill="1" applyBorder="1" applyProtection="1"/>
    <xf numFmtId="3" fontId="12" fillId="7" borderId="5" xfId="0" applyNumberFormat="1" applyFont="1" applyFill="1" applyBorder="1" applyProtection="1"/>
    <xf numFmtId="9" fontId="12" fillId="7" borderId="5" xfId="156" applyFont="1" applyFill="1" applyBorder="1" applyProtection="1"/>
    <xf numFmtId="182" fontId="18" fillId="0" borderId="4" xfId="155" applyNumberFormat="1" applyFont="1" applyFill="1" applyBorder="1"/>
    <xf numFmtId="0" fontId="0" fillId="2" borderId="0" xfId="0" applyNumberFormat="1"/>
    <xf numFmtId="5" fontId="18" fillId="7" borderId="2" xfId="0" applyNumberFormat="1" applyFont="1" applyFill="1" applyBorder="1" applyProtection="1"/>
    <xf numFmtId="0" fontId="0" fillId="2" borderId="0" xfId="0" applyNumberFormat="1"/>
    <xf numFmtId="0" fontId="13" fillId="5" borderId="0" xfId="1" applyNumberFormat="1" applyFont="1" applyFill="1" applyBorder="1"/>
    <xf numFmtId="0" fontId="13" fillId="5" borderId="24" xfId="1" applyNumberFormat="1" applyFont="1" applyFill="1" applyBorder="1"/>
    <xf numFmtId="0" fontId="12" fillId="5" borderId="62" xfId="0" applyNumberFormat="1" applyFont="1" applyFill="1" applyBorder="1" applyAlignment="1"/>
    <xf numFmtId="0" fontId="12" fillId="5" borderId="63" xfId="0" applyNumberFormat="1" applyFont="1" applyFill="1" applyBorder="1" applyAlignment="1"/>
    <xf numFmtId="0" fontId="13" fillId="5" borderId="63" xfId="1" applyNumberFormat="1" applyFont="1" applyFill="1" applyBorder="1"/>
    <xf numFmtId="0" fontId="13" fillId="5" borderId="61" xfId="1" applyNumberFormat="1" applyFont="1" applyFill="1" applyBorder="1"/>
    <xf numFmtId="0" fontId="13" fillId="5" borderId="68" xfId="1" applyNumberFormat="1" applyFont="1" applyFill="1" applyBorder="1"/>
    <xf numFmtId="0" fontId="13" fillId="5" borderId="72" xfId="1" applyNumberFormat="1" applyFont="1" applyFill="1" applyBorder="1"/>
    <xf numFmtId="0" fontId="13" fillId="5" borderId="67" xfId="1" applyNumberFormat="1" applyFont="1" applyFill="1" applyBorder="1"/>
    <xf numFmtId="182" fontId="13" fillId="0" borderId="61" xfId="155" applyNumberFormat="1" applyFont="1" applyFill="1" applyBorder="1"/>
    <xf numFmtId="182" fontId="13" fillId="0" borderId="68" xfId="155" applyNumberFormat="1" applyFont="1" applyFill="1" applyBorder="1"/>
    <xf numFmtId="182" fontId="13" fillId="5" borderId="73" xfId="155" applyNumberFormat="1" applyFont="1" applyFill="1" applyBorder="1"/>
    <xf numFmtId="0" fontId="13" fillId="5" borderId="62" xfId="1" applyNumberFormat="1" applyFont="1" applyFill="1" applyBorder="1" applyAlignment="1">
      <alignment horizontal="left"/>
    </xf>
    <xf numFmtId="0" fontId="13" fillId="5" borderId="63" xfId="1" applyNumberFormat="1" applyFont="1" applyFill="1" applyBorder="1" applyAlignment="1">
      <alignment horizontal="left"/>
    </xf>
    <xf numFmtId="0" fontId="13" fillId="5" borderId="69" xfId="1" applyNumberFormat="1" applyFont="1" applyFill="1" applyBorder="1" applyAlignment="1">
      <alignment horizontal="left"/>
    </xf>
    <xf numFmtId="0" fontId="13" fillId="5" borderId="70" xfId="1" applyNumberFormat="1" applyFont="1" applyFill="1" applyBorder="1" applyAlignment="1">
      <alignment horizontal="left"/>
    </xf>
    <xf numFmtId="0" fontId="13" fillId="5" borderId="71" xfId="1" applyNumberFormat="1" applyFont="1" applyFill="1" applyBorder="1" applyAlignment="1">
      <alignment horizontal="left"/>
    </xf>
    <xf numFmtId="0" fontId="13" fillId="5" borderId="72" xfId="1" applyNumberFormat="1" applyFont="1" applyFill="1" applyBorder="1" applyAlignment="1">
      <alignment horizontal="left"/>
    </xf>
    <xf numFmtId="0" fontId="15" fillId="23" borderId="63" xfId="1" applyNumberFormat="1" applyFont="1" applyFill="1" applyBorder="1"/>
    <xf numFmtId="0" fontId="13" fillId="23" borderId="63" xfId="1" applyNumberFormat="1" applyFont="1" applyFill="1" applyBorder="1"/>
    <xf numFmtId="0" fontId="18" fillId="23" borderId="63" xfId="1" applyNumberFormat="1" applyFont="1" applyFill="1" applyBorder="1"/>
    <xf numFmtId="0" fontId="14" fillId="23" borderId="63" xfId="1" applyNumberFormat="1" applyFont="1" applyFill="1" applyBorder="1"/>
    <xf numFmtId="0" fontId="19" fillId="23" borderId="63" xfId="1" applyNumberFormat="1" applyFont="1" applyFill="1" applyBorder="1" applyAlignment="1">
      <alignment horizontal="left"/>
    </xf>
    <xf numFmtId="0" fontId="12" fillId="23" borderId="63" xfId="1" applyNumberFormat="1" applyFont="1" applyFill="1" applyBorder="1"/>
    <xf numFmtId="0" fontId="13" fillId="23" borderId="63" xfId="1" applyNumberFormat="1" applyFont="1" applyFill="1" applyBorder="1" applyAlignment="1">
      <alignment horizontal="right"/>
    </xf>
    <xf numFmtId="0" fontId="14" fillId="23" borderId="63" xfId="1" applyNumberFormat="1" applyFont="1" applyFill="1" applyBorder="1" applyAlignment="1">
      <alignment horizontal="center"/>
    </xf>
    <xf numFmtId="0" fontId="14" fillId="23" borderId="63" xfId="1" quotePrefix="1" applyNumberFormat="1" applyFont="1" applyFill="1" applyBorder="1" applyAlignment="1">
      <alignment horizontal="fill"/>
    </xf>
    <xf numFmtId="3" fontId="14" fillId="23" borderId="63" xfId="1" applyNumberFormat="1" applyFont="1" applyFill="1" applyBorder="1"/>
    <xf numFmtId="3" fontId="20" fillId="23" borderId="63" xfId="1" applyNumberFormat="1" applyFont="1" applyFill="1" applyBorder="1"/>
    <xf numFmtId="3" fontId="14" fillId="23" borderId="63" xfId="1" applyNumberFormat="1" applyFont="1" applyFill="1" applyBorder="1" applyAlignment="1">
      <alignment horizontal="left"/>
    </xf>
    <xf numFmtId="0" fontId="13" fillId="23" borderId="63" xfId="0" applyNumberFormat="1" applyFont="1" applyFill="1" applyBorder="1"/>
    <xf numFmtId="0" fontId="12" fillId="23" borderId="63" xfId="1" applyNumberFormat="1" applyFont="1" applyFill="1" applyBorder="1" applyAlignment="1">
      <alignment horizontal="left"/>
    </xf>
    <xf numFmtId="0" fontId="13" fillId="23" borderId="63" xfId="1" applyNumberFormat="1" applyFont="1" applyFill="1" applyBorder="1" applyAlignment="1">
      <alignment horizontal="left"/>
    </xf>
    <xf numFmtId="0" fontId="20" fillId="23" borderId="63" xfId="1" applyNumberFormat="1" applyFont="1" applyFill="1" applyBorder="1" applyAlignment="1">
      <alignment horizontal="left"/>
    </xf>
    <xf numFmtId="0" fontId="21" fillId="23" borderId="63" xfId="1" applyNumberFormat="1" applyFont="1" applyFill="1" applyBorder="1" applyAlignment="1">
      <alignment horizontal="left"/>
    </xf>
    <xf numFmtId="0" fontId="14" fillId="23" borderId="63" xfId="1" quotePrefix="1" applyNumberFormat="1" applyFont="1" applyFill="1" applyBorder="1" applyAlignment="1">
      <alignment horizontal="left"/>
    </xf>
    <xf numFmtId="0" fontId="20" fillId="23" borderId="63" xfId="1" quotePrefix="1" applyNumberFormat="1" applyFont="1" applyFill="1" applyBorder="1" applyAlignment="1">
      <alignment horizontal="left"/>
    </xf>
    <xf numFmtId="0" fontId="12" fillId="23" borderId="63" xfId="1" quotePrefix="1" applyNumberFormat="1" applyFont="1" applyFill="1" applyBorder="1" applyAlignment="1">
      <alignment horizontal="left"/>
    </xf>
    <xf numFmtId="0" fontId="14" fillId="23" borderId="63" xfId="1" applyNumberFormat="1" applyFont="1" applyFill="1" applyBorder="1" applyAlignment="1">
      <alignment horizontal="left"/>
    </xf>
    <xf numFmtId="37" fontId="14" fillId="23" borderId="63" xfId="1" applyNumberFormat="1" applyFont="1" applyFill="1" applyBorder="1"/>
    <xf numFmtId="37" fontId="20" fillId="23" borderId="63" xfId="1" applyNumberFormat="1" applyFont="1" applyFill="1" applyBorder="1"/>
    <xf numFmtId="0" fontId="13" fillId="23" borderId="63" xfId="0" applyNumberFormat="1" applyFont="1" applyFill="1" applyBorder="1" applyAlignment="1">
      <alignment horizontal="left"/>
    </xf>
    <xf numFmtId="37" fontId="14" fillId="23" borderId="63" xfId="1" applyNumberFormat="1" applyFont="1" applyFill="1" applyBorder="1" applyProtection="1">
      <protection locked="0"/>
    </xf>
    <xf numFmtId="0" fontId="22" fillId="23" borderId="63" xfId="1" quotePrefix="1" applyNumberFormat="1" applyFont="1" applyFill="1" applyBorder="1" applyAlignment="1">
      <alignment horizontal="left"/>
    </xf>
    <xf numFmtId="0" fontId="21" fillId="23" borderId="63" xfId="1" applyNumberFormat="1" applyFont="1" applyFill="1" applyBorder="1" applyProtection="1">
      <protection locked="0"/>
    </xf>
    <xf numFmtId="2" fontId="14" fillId="23" borderId="63" xfId="1" applyNumberFormat="1" applyFont="1" applyFill="1" applyBorder="1"/>
    <xf numFmtId="0" fontId="14" fillId="23" borderId="67" xfId="1" applyNumberFormat="1" applyFont="1" applyFill="1" applyBorder="1" applyAlignment="1">
      <alignment horizontal="left"/>
    </xf>
    <xf numFmtId="2" fontId="14" fillId="23" borderId="67" xfId="1" applyNumberFormat="1" applyFont="1" applyFill="1" applyBorder="1"/>
    <xf numFmtId="0" fontId="23" fillId="23" borderId="11" xfId="1" applyNumberFormat="1" applyFont="1" applyFill="1" applyBorder="1" applyAlignment="1">
      <alignment horizontal="left"/>
    </xf>
    <xf numFmtId="0" fontId="14" fillId="23" borderId="11" xfId="1" applyNumberFormat="1" applyFont="1" applyFill="1" applyBorder="1" applyAlignment="1">
      <alignment horizontal="left"/>
    </xf>
    <xf numFmtId="0" fontId="14" fillId="23" borderId="11" xfId="1" applyNumberFormat="1" applyFont="1" applyFill="1" applyBorder="1"/>
    <xf numFmtId="37" fontId="20" fillId="23" borderId="63" xfId="1" quotePrefix="1" applyNumberFormat="1" applyFont="1" applyFill="1" applyBorder="1" applyAlignment="1"/>
    <xf numFmtId="10" fontId="14" fillId="23" borderId="63" xfId="1" applyNumberFormat="1" applyFont="1" applyFill="1" applyBorder="1"/>
    <xf numFmtId="0" fontId="14" fillId="23" borderId="63" xfId="1" applyNumberFormat="1" applyFont="1" applyFill="1" applyBorder="1" applyAlignment="1">
      <alignment horizontal="right"/>
    </xf>
    <xf numFmtId="37" fontId="14" fillId="23" borderId="67" xfId="1" applyNumberFormat="1" applyFont="1" applyFill="1" applyBorder="1"/>
    <xf numFmtId="0" fontId="23" fillId="23" borderId="11" xfId="1" applyNumberFormat="1" applyFont="1" applyFill="1" applyBorder="1"/>
    <xf numFmtId="0" fontId="24" fillId="23" borderId="11" xfId="1" applyNumberFormat="1" applyFont="1" applyFill="1" applyBorder="1" applyAlignment="1">
      <alignment horizontal="right"/>
    </xf>
    <xf numFmtId="0" fontId="24" fillId="23" borderId="63" xfId="1" applyNumberFormat="1" applyFont="1" applyFill="1" applyBorder="1" applyAlignment="1">
      <alignment horizontal="right"/>
    </xf>
    <xf numFmtId="0" fontId="12" fillId="23" borderId="63" xfId="1" applyNumberFormat="1" applyFont="1" applyFill="1" applyBorder="1" applyAlignment="1">
      <alignment horizontal="fill"/>
    </xf>
    <xf numFmtId="0" fontId="14" fillId="23" borderId="67" xfId="1" applyNumberFormat="1" applyFont="1" applyFill="1" applyBorder="1"/>
    <xf numFmtId="3" fontId="14" fillId="23" borderId="67" xfId="1" applyNumberFormat="1" applyFont="1" applyFill="1" applyBorder="1"/>
    <xf numFmtId="3" fontId="14" fillId="23" borderId="11" xfId="1" applyNumberFormat="1" applyFont="1" applyFill="1" applyBorder="1"/>
    <xf numFmtId="3" fontId="24" fillId="23" borderId="11" xfId="1" applyNumberFormat="1" applyFont="1" applyFill="1" applyBorder="1" applyAlignment="1">
      <alignment horizontal="right"/>
    </xf>
    <xf numFmtId="0" fontId="25" fillId="23" borderId="63" xfId="1" applyNumberFormat="1" applyFont="1" applyFill="1" applyBorder="1" applyAlignment="1">
      <alignment horizontal="left"/>
    </xf>
    <xf numFmtId="0" fontId="16" fillId="5" borderId="61" xfId="1" applyNumberFormat="1" applyFont="1" applyFill="1" applyBorder="1" applyAlignment="1">
      <alignment horizontal="center"/>
    </xf>
    <xf numFmtId="0" fontId="13" fillId="5" borderId="65" xfId="1" applyNumberFormat="1" applyFont="1" applyFill="1" applyBorder="1" applyAlignment="1">
      <alignment horizontal="center"/>
    </xf>
    <xf numFmtId="9" fontId="13" fillId="0" borderId="61" xfId="156" applyFont="1" applyFill="1" applyBorder="1"/>
    <xf numFmtId="0" fontId="17" fillId="5" borderId="62" xfId="1" applyNumberFormat="1" applyFont="1" applyFill="1" applyBorder="1" applyAlignment="1"/>
    <xf numFmtId="0" fontId="17" fillId="5" borderId="64" xfId="1" applyNumberFormat="1" applyFont="1" applyFill="1" applyBorder="1" applyAlignment="1"/>
    <xf numFmtId="0" fontId="17" fillId="5" borderId="63" xfId="1" applyNumberFormat="1" applyFont="1" applyFill="1" applyBorder="1" applyAlignment="1"/>
    <xf numFmtId="0" fontId="87" fillId="5" borderId="0" xfId="1" applyNumberFormat="1" applyFont="1" applyFill="1"/>
    <xf numFmtId="9" fontId="14" fillId="17" borderId="61" xfId="0" applyNumberFormat="1" applyFont="1" applyFill="1" applyBorder="1" applyProtection="1">
      <protection locked="0"/>
    </xf>
    <xf numFmtId="0" fontId="13" fillId="5" borderId="13" xfId="1" applyNumberFormat="1" applyFont="1" applyFill="1" applyBorder="1"/>
    <xf numFmtId="0" fontId="18" fillId="5" borderId="62" xfId="0" quotePrefix="1" applyNumberFormat="1" applyFont="1" applyFill="1" applyBorder="1" applyAlignment="1">
      <alignment horizontal="left"/>
    </xf>
    <xf numFmtId="0" fontId="13" fillId="5" borderId="64" xfId="0" applyNumberFormat="1" applyFont="1" applyFill="1" applyBorder="1"/>
    <xf numFmtId="0" fontId="13" fillId="5" borderId="64" xfId="1" applyNumberFormat="1" applyFont="1" applyFill="1" applyBorder="1"/>
    <xf numFmtId="0" fontId="18" fillId="5" borderId="66" xfId="1" applyNumberFormat="1" applyFont="1" applyFill="1" applyBorder="1"/>
    <xf numFmtId="0" fontId="18" fillId="5" borderId="62" xfId="1" applyNumberFormat="1" applyFont="1" applyFill="1" applyBorder="1"/>
    <xf numFmtId="9" fontId="18" fillId="0" borderId="61" xfId="1" applyNumberFormat="1" applyFont="1" applyFill="1" applyBorder="1"/>
    <xf numFmtId="0" fontId="17" fillId="16" borderId="66" xfId="0" applyNumberFormat="1" applyFont="1" applyFill="1" applyBorder="1"/>
    <xf numFmtId="0" fontId="18" fillId="16" borderId="67" xfId="0" applyNumberFormat="1" applyFont="1" applyFill="1" applyBorder="1"/>
    <xf numFmtId="0" fontId="18" fillId="16" borderId="9" xfId="0" applyNumberFormat="1" applyFont="1" applyFill="1" applyBorder="1"/>
    <xf numFmtId="0" fontId="15" fillId="0" borderId="11" xfId="1" applyNumberFormat="1" applyFont="1" applyFill="1" applyBorder="1"/>
    <xf numFmtId="0" fontId="13" fillId="0" borderId="11" xfId="1" applyNumberFormat="1" applyFont="1" applyFill="1" applyBorder="1"/>
    <xf numFmtId="0" fontId="18" fillId="0" borderId="11" xfId="1" applyNumberFormat="1" applyFont="1" applyFill="1" applyBorder="1"/>
    <xf numFmtId="0" fontId="14" fillId="0" borderId="11" xfId="1" applyNumberFormat="1" applyFont="1" applyFill="1" applyBorder="1"/>
    <xf numFmtId="0" fontId="19" fillId="0" borderId="63" xfId="1" applyNumberFormat="1" applyFont="1" applyFill="1" applyBorder="1" applyAlignment="1">
      <alignment horizontal="left"/>
    </xf>
    <xf numFmtId="0" fontId="13" fillId="0" borderId="63" xfId="1" applyNumberFormat="1" applyFont="1" applyFill="1" applyBorder="1"/>
    <xf numFmtId="0" fontId="14" fillId="0" borderId="63" xfId="1" applyNumberFormat="1" applyFont="1" applyFill="1" applyBorder="1"/>
    <xf numFmtId="0" fontId="12" fillId="0" borderId="63" xfId="1" applyNumberFormat="1" applyFont="1" applyFill="1" applyBorder="1"/>
    <xf numFmtId="0" fontId="13" fillId="0" borderId="63" xfId="1" applyNumberFormat="1" applyFont="1" applyFill="1" applyBorder="1" applyAlignment="1">
      <alignment horizontal="right"/>
    </xf>
    <xf numFmtId="0" fontId="14" fillId="0" borderId="63" xfId="1" applyNumberFormat="1" applyFont="1" applyFill="1" applyBorder="1" applyAlignment="1">
      <alignment horizontal="center"/>
    </xf>
    <xf numFmtId="0" fontId="14" fillId="0" borderId="63" xfId="1" quotePrefix="1" applyNumberFormat="1" applyFont="1" applyFill="1" applyBorder="1" applyAlignment="1">
      <alignment horizontal="fill"/>
    </xf>
    <xf numFmtId="3" fontId="14" fillId="0" borderId="63" xfId="1" applyNumberFormat="1" applyFont="1" applyFill="1" applyBorder="1"/>
    <xf numFmtId="3" fontId="20" fillId="0" borderId="63" xfId="1" applyNumberFormat="1" applyFont="1" applyFill="1" applyBorder="1"/>
    <xf numFmtId="3" fontId="14" fillId="0" borderId="63" xfId="1" applyNumberFormat="1" applyFont="1" applyFill="1" applyBorder="1" applyAlignment="1">
      <alignment horizontal="left"/>
    </xf>
    <xf numFmtId="0" fontId="12" fillId="0" borderId="63" xfId="1" applyNumberFormat="1" applyFont="1" applyFill="1" applyBorder="1" applyAlignment="1">
      <alignment horizontal="left"/>
    </xf>
    <xf numFmtId="0" fontId="13" fillId="0" borderId="63" xfId="1" applyNumberFormat="1" applyFont="1" applyFill="1" applyBorder="1" applyAlignment="1">
      <alignment horizontal="left"/>
    </xf>
    <xf numFmtId="0" fontId="20" fillId="0" borderId="63" xfId="1" applyNumberFormat="1" applyFont="1" applyFill="1" applyBorder="1" applyAlignment="1">
      <alignment horizontal="left"/>
    </xf>
    <xf numFmtId="0" fontId="21" fillId="0" borderId="63" xfId="1" applyNumberFormat="1" applyFont="1" applyFill="1" applyBorder="1" applyAlignment="1">
      <alignment horizontal="left"/>
    </xf>
    <xf numFmtId="0" fontId="14" fillId="0" borderId="63" xfId="1" quotePrefix="1" applyNumberFormat="1" applyFont="1" applyFill="1" applyBorder="1" applyAlignment="1">
      <alignment horizontal="left"/>
    </xf>
    <xf numFmtId="0" fontId="20" fillId="0" borderId="63" xfId="1" quotePrefix="1" applyNumberFormat="1" applyFont="1" applyFill="1" applyBorder="1" applyAlignment="1">
      <alignment horizontal="left"/>
    </xf>
    <xf numFmtId="0" fontId="12" fillId="0" borderId="63" xfId="1" quotePrefix="1" applyNumberFormat="1" applyFont="1" applyFill="1" applyBorder="1" applyAlignment="1">
      <alignment horizontal="left"/>
    </xf>
    <xf numFmtId="0" fontId="14" fillId="0" borderId="63" xfId="1" applyNumberFormat="1" applyFont="1" applyFill="1" applyBorder="1" applyAlignment="1">
      <alignment horizontal="left"/>
    </xf>
    <xf numFmtId="37" fontId="14" fillId="0" borderId="63" xfId="1" applyNumberFormat="1" applyFont="1" applyFill="1" applyBorder="1"/>
    <xf numFmtId="37" fontId="20" fillId="0" borderId="63" xfId="1" applyNumberFormat="1" applyFont="1" applyFill="1" applyBorder="1"/>
    <xf numFmtId="0" fontId="13" fillId="0" borderId="63" xfId="0" applyNumberFormat="1" applyFont="1" applyFill="1" applyBorder="1" applyAlignment="1">
      <alignment horizontal="left"/>
    </xf>
    <xf numFmtId="0" fontId="13" fillId="0" borderId="63" xfId="0" applyNumberFormat="1" applyFont="1" applyFill="1" applyBorder="1"/>
    <xf numFmtId="37" fontId="14" fillId="0" borderId="63" xfId="1" applyNumberFormat="1" applyFont="1" applyFill="1" applyBorder="1" applyProtection="1">
      <protection locked="0"/>
    </xf>
    <xf numFmtId="0" fontId="22" fillId="0" borderId="63" xfId="1" quotePrefix="1" applyNumberFormat="1" applyFont="1" applyFill="1" applyBorder="1" applyAlignment="1">
      <alignment horizontal="left"/>
    </xf>
    <xf numFmtId="0" fontId="21" fillId="0" borderId="63" xfId="1" applyNumberFormat="1" applyFont="1" applyFill="1" applyBorder="1" applyProtection="1">
      <protection locked="0"/>
    </xf>
    <xf numFmtId="2" fontId="14" fillId="0" borderId="63" xfId="1" applyNumberFormat="1" applyFont="1" applyFill="1" applyBorder="1"/>
    <xf numFmtId="0" fontId="23" fillId="0" borderId="63" xfId="1" applyNumberFormat="1" applyFont="1" applyFill="1" applyBorder="1" applyAlignment="1">
      <alignment horizontal="left"/>
    </xf>
    <xf numFmtId="37" fontId="20" fillId="0" borderId="63" xfId="1" quotePrefix="1" applyNumberFormat="1" applyFont="1" applyFill="1" applyBorder="1" applyAlignment="1"/>
    <xf numFmtId="10" fontId="14" fillId="0" borderId="63" xfId="1" applyNumberFormat="1" applyFont="1" applyFill="1" applyBorder="1"/>
    <xf numFmtId="0" fontId="14" fillId="0" borderId="63" xfId="1" applyNumberFormat="1" applyFont="1" applyFill="1" applyBorder="1" applyAlignment="1">
      <alignment horizontal="right"/>
    </xf>
    <xf numFmtId="0" fontId="14" fillId="0" borderId="63" xfId="1" quotePrefix="1" applyNumberFormat="1" applyFont="1" applyFill="1" applyBorder="1" applyAlignment="1">
      <alignment horizontal="right"/>
    </xf>
    <xf numFmtId="0" fontId="23" fillId="0" borderId="63" xfId="1" applyNumberFormat="1" applyFont="1" applyFill="1" applyBorder="1"/>
    <xf numFmtId="0" fontId="24" fillId="0" borderId="63" xfId="1" applyNumberFormat="1" applyFont="1" applyFill="1" applyBorder="1" applyAlignment="1">
      <alignment horizontal="right"/>
    </xf>
    <xf numFmtId="0" fontId="12" fillId="0" borderId="63" xfId="1" applyNumberFormat="1" applyFont="1" applyFill="1" applyBorder="1" applyAlignment="1">
      <alignment horizontal="fill"/>
    </xf>
    <xf numFmtId="0" fontId="25" fillId="0" borderId="63" xfId="1" applyNumberFormat="1" applyFont="1" applyFill="1" applyBorder="1" applyAlignment="1">
      <alignment horizontal="left"/>
    </xf>
    <xf numFmtId="0" fontId="14" fillId="0" borderId="67" xfId="1" applyNumberFormat="1" applyFont="1" applyFill="1" applyBorder="1" applyAlignment="1">
      <alignment horizontal="left"/>
    </xf>
    <xf numFmtId="37" fontId="14" fillId="0" borderId="67" xfId="1" applyNumberFormat="1" applyFont="1" applyFill="1" applyBorder="1"/>
    <xf numFmtId="0" fontId="12" fillId="7" borderId="42" xfId="0" applyNumberFormat="1" applyFont="1" applyFill="1" applyBorder="1" applyAlignment="1" applyProtection="1">
      <alignment horizontal="center" vertical="center"/>
    </xf>
    <xf numFmtId="0" fontId="89" fillId="5" borderId="0" xfId="0" applyNumberFormat="1" applyFont="1" applyFill="1" applyAlignment="1">
      <alignment horizontal="left"/>
    </xf>
    <xf numFmtId="0" fontId="13" fillId="5" borderId="0" xfId="0" applyNumberFormat="1" applyFont="1" applyFill="1" applyAlignment="1">
      <alignment horizontal="left"/>
    </xf>
    <xf numFmtId="0" fontId="87" fillId="5" borderId="0" xfId="0" applyNumberFormat="1" applyFont="1" applyFill="1" applyAlignment="1">
      <alignment horizontal="left"/>
    </xf>
    <xf numFmtId="0" fontId="90" fillId="5" borderId="0" xfId="0" applyNumberFormat="1" applyFont="1" applyFill="1"/>
    <xf numFmtId="182" fontId="64" fillId="17" borderId="1" xfId="155" applyNumberFormat="1" applyFont="1" applyFill="1" applyBorder="1" applyAlignment="1" applyProtection="1">
      <alignment horizontal="right" wrapText="1"/>
    </xf>
    <xf numFmtId="0" fontId="64" fillId="17" borderId="2" xfId="0" applyNumberFormat="1" applyFont="1" applyFill="1" applyBorder="1" applyAlignment="1" applyProtection="1">
      <alignment horizontal="right"/>
    </xf>
    <xf numFmtId="0" fontId="17" fillId="15" borderId="39" xfId="0" applyNumberFormat="1" applyFont="1" applyFill="1" applyBorder="1" applyAlignment="1"/>
    <xf numFmtId="0" fontId="18" fillId="0" borderId="0" xfId="0" quotePrefix="1" applyNumberFormat="1" applyFont="1" applyFill="1"/>
    <xf numFmtId="182" fontId="70" fillId="15" borderId="63" xfId="180" applyNumberFormat="1" applyFont="1" applyFill="1" applyBorder="1" applyAlignment="1">
      <alignment wrapText="1"/>
    </xf>
    <xf numFmtId="0" fontId="72" fillId="18" borderId="38" xfId="181" applyFont="1" applyFill="1" applyBorder="1" applyAlignment="1">
      <alignment vertical="top" wrapText="1"/>
    </xf>
    <xf numFmtId="0" fontId="73" fillId="21" borderId="32" xfId="181" applyFont="1" applyFill="1" applyBorder="1" applyAlignment="1">
      <alignment horizontal="center" vertical="center" wrapText="1"/>
    </xf>
    <xf numFmtId="0" fontId="73" fillId="21" borderId="35" xfId="181" applyFont="1" applyFill="1" applyBorder="1" applyAlignment="1">
      <alignment horizontal="center" vertical="center" wrapText="1"/>
    </xf>
    <xf numFmtId="0" fontId="71" fillId="0" borderId="61" xfId="179" applyNumberFormat="1" applyFont="1" applyBorder="1" applyAlignment="1">
      <alignment horizontal="left" vertical="top" wrapText="1"/>
    </xf>
    <xf numFmtId="0" fontId="73" fillId="20" borderId="74" xfId="181" applyFont="1" applyFill="1" applyBorder="1" applyAlignment="1">
      <alignment horizontal="center" vertical="center" wrapText="1"/>
    </xf>
    <xf numFmtId="0" fontId="73" fillId="20" borderId="17" xfId="181" applyFont="1" applyFill="1" applyBorder="1" applyAlignment="1">
      <alignment horizontal="center" vertical="center" wrapText="1"/>
    </xf>
    <xf numFmtId="0" fontId="18" fillId="0" borderId="61" xfId="180" applyNumberFormat="1" applyFont="1" applyBorder="1" applyAlignment="1">
      <alignment horizontal="left" vertical="top" wrapText="1"/>
    </xf>
    <xf numFmtId="0" fontId="73" fillId="19" borderId="74" xfId="181" applyFont="1" applyFill="1" applyBorder="1" applyAlignment="1">
      <alignment horizontal="center" vertical="center" wrapText="1"/>
    </xf>
    <xf numFmtId="0" fontId="73" fillId="19" borderId="17" xfId="181" applyFont="1" applyFill="1" applyBorder="1" applyAlignment="1">
      <alignment horizontal="center" vertical="center" wrapText="1"/>
    </xf>
    <xf numFmtId="0" fontId="69" fillId="0" borderId="61" xfId="180" applyNumberFormat="1" applyFont="1" applyBorder="1" applyAlignment="1">
      <alignment horizontal="left" vertical="top" wrapText="1"/>
    </xf>
    <xf numFmtId="0" fontId="79" fillId="24" borderId="19" xfId="0" applyNumberFormat="1" applyFont="1" applyFill="1" applyBorder="1" applyAlignment="1">
      <alignment horizontal="center"/>
    </xf>
    <xf numFmtId="0" fontId="79" fillId="24" borderId="22" xfId="0" applyNumberFormat="1" applyFont="1" applyFill="1" applyBorder="1" applyAlignment="1">
      <alignment horizontal="center"/>
    </xf>
    <xf numFmtId="0" fontId="78" fillId="24" borderId="22" xfId="0" applyNumberFormat="1" applyFont="1" applyFill="1" applyBorder="1" applyAlignment="1"/>
    <xf numFmtId="0" fontId="78" fillId="24" borderId="20" xfId="0" applyNumberFormat="1" applyFont="1" applyFill="1" applyBorder="1" applyAlignment="1"/>
    <xf numFmtId="0" fontId="76" fillId="23" borderId="31" xfId="181" applyFont="1" applyFill="1" applyBorder="1" applyAlignment="1">
      <alignment vertical="top" wrapText="1"/>
    </xf>
    <xf numFmtId="0" fontId="75" fillId="23" borderId="18" xfId="181" applyFont="1" applyFill="1" applyBorder="1" applyAlignment="1">
      <alignment vertical="top" wrapText="1"/>
    </xf>
    <xf numFmtId="0" fontId="75" fillId="23" borderId="32" xfId="181" applyFont="1" applyFill="1" applyBorder="1" applyAlignment="1">
      <alignment vertical="top" wrapText="1"/>
    </xf>
    <xf numFmtId="0" fontId="18" fillId="0" borderId="34" xfId="0" applyNumberFormat="1" applyFont="1" applyFill="1" applyBorder="1" applyAlignment="1">
      <alignment horizontal="center" wrapText="1"/>
    </xf>
    <xf numFmtId="0" fontId="0" fillId="2" borderId="23" xfId="0" applyNumberFormat="1" applyBorder="1" applyAlignment="1">
      <alignment horizontal="center" wrapText="1"/>
    </xf>
    <xf numFmtId="0" fontId="0" fillId="2" borderId="35" xfId="0" applyNumberFormat="1" applyBorder="1" applyAlignment="1">
      <alignment horizontal="center" wrapText="1"/>
    </xf>
    <xf numFmtId="0" fontId="64" fillId="0" borderId="6" xfId="0" applyNumberFormat="1" applyFont="1" applyFill="1" applyBorder="1" applyAlignment="1">
      <alignment horizontal="right"/>
    </xf>
    <xf numFmtId="0" fontId="64" fillId="0" borderId="39" xfId="0" applyNumberFormat="1" applyFont="1" applyFill="1" applyBorder="1" applyAlignment="1">
      <alignment horizontal="right"/>
    </xf>
    <xf numFmtId="0" fontId="64" fillId="0" borderId="24" xfId="0" applyNumberFormat="1" applyFont="1" applyFill="1" applyBorder="1" applyAlignment="1">
      <alignment horizontal="left"/>
    </xf>
    <xf numFmtId="0" fontId="64" fillId="0" borderId="0" xfId="0" applyNumberFormat="1" applyFont="1" applyFill="1" applyBorder="1" applyAlignment="1">
      <alignment horizontal="left"/>
    </xf>
    <xf numFmtId="0" fontId="64" fillId="0" borderId="21" xfId="0" applyNumberFormat="1" applyFont="1" applyFill="1" applyBorder="1" applyAlignment="1">
      <alignment horizontal="left"/>
    </xf>
    <xf numFmtId="0" fontId="79" fillId="24" borderId="31" xfId="0" applyNumberFormat="1" applyFont="1" applyFill="1" applyBorder="1" applyAlignment="1">
      <alignment horizontal="center"/>
    </xf>
    <xf numFmtId="0" fontId="79" fillId="24" borderId="18" xfId="0" applyNumberFormat="1" applyFont="1" applyFill="1" applyBorder="1" applyAlignment="1">
      <alignment horizontal="center"/>
    </xf>
    <xf numFmtId="0" fontId="79" fillId="24" borderId="32" xfId="0" applyNumberFormat="1" applyFont="1" applyFill="1" applyBorder="1" applyAlignment="1">
      <alignment horizontal="center"/>
    </xf>
    <xf numFmtId="0" fontId="18" fillId="15" borderId="38" xfId="0" applyNumberFormat="1" applyFont="1" applyFill="1" applyBorder="1" applyAlignment="1">
      <alignment horizontal="center"/>
    </xf>
    <xf numFmtId="0" fontId="18" fillId="15" borderId="6" xfId="0" applyNumberFormat="1" applyFont="1" applyFill="1" applyBorder="1" applyAlignment="1">
      <alignment horizontal="center"/>
    </xf>
    <xf numFmtId="0" fontId="18" fillId="15" borderId="38" xfId="0" applyNumberFormat="1" applyFont="1" applyFill="1" applyBorder="1" applyAlignment="1">
      <alignment horizontal="left"/>
    </xf>
    <xf numFmtId="0" fontId="18" fillId="15" borderId="63" xfId="0" applyNumberFormat="1" applyFont="1" applyFill="1" applyBorder="1" applyAlignment="1">
      <alignment horizontal="left"/>
    </xf>
    <xf numFmtId="0" fontId="17" fillId="15" borderId="63" xfId="0" applyNumberFormat="1" applyFont="1" applyFill="1" applyBorder="1" applyAlignment="1">
      <alignment horizontal="center"/>
    </xf>
    <xf numFmtId="44" fontId="17" fillId="7" borderId="62" xfId="155" applyFont="1" applyFill="1" applyBorder="1" applyAlignment="1">
      <alignment horizontal="center"/>
    </xf>
    <xf numFmtId="44" fontId="17" fillId="7" borderId="39" xfId="155" applyFont="1" applyFill="1" applyBorder="1" applyAlignment="1">
      <alignment horizontal="center"/>
    </xf>
    <xf numFmtId="0" fontId="73" fillId="24" borderId="63" xfId="0" applyNumberFormat="1" applyFont="1" applyFill="1" applyBorder="1" applyAlignment="1">
      <alignment horizontal="right"/>
    </xf>
    <xf numFmtId="0" fontId="73" fillId="24" borderId="64" xfId="0" applyNumberFormat="1" applyFont="1" applyFill="1" applyBorder="1" applyAlignment="1">
      <alignment horizontal="right"/>
    </xf>
    <xf numFmtId="0" fontId="64" fillId="2" borderId="31" xfId="0" applyNumberFormat="1" applyFont="1" applyFill="1" applyBorder="1" applyAlignment="1" applyProtection="1">
      <alignment horizontal="left" vertical="top"/>
    </xf>
    <xf numFmtId="0" fontId="64" fillId="2" borderId="18" xfId="0" applyNumberFormat="1" applyFont="1" applyFill="1" applyBorder="1" applyAlignment="1" applyProtection="1">
      <alignment horizontal="left" vertical="top"/>
    </xf>
    <xf numFmtId="0" fontId="64" fillId="2" borderId="32" xfId="0" applyNumberFormat="1" applyFont="1" applyFill="1" applyBorder="1" applyAlignment="1" applyProtection="1">
      <alignment horizontal="left" vertical="top"/>
    </xf>
    <xf numFmtId="0" fontId="64" fillId="2" borderId="33" xfId="0" applyNumberFormat="1" applyFont="1" applyFill="1" applyBorder="1" applyAlignment="1" applyProtection="1">
      <alignment horizontal="left" vertical="top"/>
    </xf>
    <xf numFmtId="0" fontId="64" fillId="2" borderId="0" xfId="0" applyNumberFormat="1" applyFont="1" applyFill="1" applyBorder="1" applyAlignment="1" applyProtection="1">
      <alignment horizontal="left" vertical="top"/>
    </xf>
    <xf numFmtId="0" fontId="64" fillId="2" borderId="21" xfId="0" applyNumberFormat="1" applyFont="1" applyFill="1" applyBorder="1" applyAlignment="1" applyProtection="1">
      <alignment horizontal="left" vertical="top"/>
    </xf>
    <xf numFmtId="0" fontId="64" fillId="2" borderId="34" xfId="0" applyNumberFormat="1" applyFont="1" applyFill="1" applyBorder="1" applyAlignment="1" applyProtection="1">
      <alignment horizontal="left" vertical="top"/>
    </xf>
    <xf numFmtId="0" fontId="64" fillId="2" borderId="23" xfId="0" applyNumberFormat="1" applyFont="1" applyFill="1" applyBorder="1" applyAlignment="1" applyProtection="1">
      <alignment horizontal="left" vertical="top"/>
    </xf>
    <xf numFmtId="0" fontId="64" fillId="2" borderId="35" xfId="0" applyNumberFormat="1" applyFont="1" applyFill="1" applyBorder="1" applyAlignment="1" applyProtection="1">
      <alignment horizontal="left" vertical="top"/>
    </xf>
    <xf numFmtId="0" fontId="29" fillId="0" borderId="19" xfId="0" applyNumberFormat="1" applyFont="1" applyFill="1" applyBorder="1" applyAlignment="1" applyProtection="1">
      <alignment horizontal="center"/>
    </xf>
    <xf numFmtId="0" fontId="29" fillId="0" borderId="20" xfId="0" applyNumberFormat="1" applyFont="1" applyFill="1" applyBorder="1" applyAlignment="1" applyProtection="1">
      <alignment horizontal="center"/>
    </xf>
    <xf numFmtId="0" fontId="14" fillId="7" borderId="6" xfId="0" applyNumberFormat="1" applyFont="1" applyFill="1" applyBorder="1" applyAlignment="1" applyProtection="1">
      <alignment horizontal="center"/>
    </xf>
    <xf numFmtId="0" fontId="14" fillId="7" borderId="39" xfId="0" applyNumberFormat="1" applyFont="1" applyFill="1" applyBorder="1" applyAlignment="1" applyProtection="1">
      <alignment horizontal="center"/>
    </xf>
    <xf numFmtId="0" fontId="29" fillId="0" borderId="8" xfId="0" applyNumberFormat="1" applyFont="1" applyFill="1" applyBorder="1" applyAlignment="1" applyProtection="1">
      <alignment horizontal="center"/>
    </xf>
    <xf numFmtId="0" fontId="29" fillId="0" borderId="9" xfId="0" applyNumberFormat="1" applyFont="1" applyFill="1" applyBorder="1" applyAlignment="1" applyProtection="1">
      <alignment horizontal="center"/>
    </xf>
    <xf numFmtId="0" fontId="12" fillId="7" borderId="66" xfId="0" applyNumberFormat="1" applyFont="1" applyFill="1" applyBorder="1" applyAlignment="1" applyProtection="1">
      <alignment horizontal="left"/>
    </xf>
    <xf numFmtId="0" fontId="12" fillId="7" borderId="67" xfId="0" applyNumberFormat="1" applyFont="1" applyFill="1" applyBorder="1" applyAlignment="1" applyProtection="1">
      <alignment horizontal="left"/>
    </xf>
    <xf numFmtId="0" fontId="29" fillId="0" borderId="19" xfId="0" applyNumberFormat="1" applyFont="1" applyFill="1" applyBorder="1" applyAlignment="1">
      <alignment horizontal="center"/>
    </xf>
    <xf numFmtId="0" fontId="29" fillId="0" borderId="22" xfId="0" applyNumberFormat="1" applyFont="1" applyFill="1" applyBorder="1" applyAlignment="1">
      <alignment horizontal="center"/>
    </xf>
    <xf numFmtId="0" fontId="29" fillId="0" borderId="20" xfId="0" applyNumberFormat="1" applyFont="1" applyFill="1" applyBorder="1" applyAlignment="1">
      <alignment horizontal="center"/>
    </xf>
    <xf numFmtId="0" fontId="64" fillId="0" borderId="31" xfId="0" applyNumberFormat="1" applyFont="1" applyFill="1" applyBorder="1" applyAlignment="1">
      <alignment horizontal="left" vertical="top"/>
    </xf>
    <xf numFmtId="0" fontId="64" fillId="0" borderId="18" xfId="0" applyNumberFormat="1" applyFont="1" applyFill="1" applyBorder="1" applyAlignment="1">
      <alignment horizontal="left" vertical="top"/>
    </xf>
    <xf numFmtId="0" fontId="64" fillId="0" borderId="32" xfId="0" applyNumberFormat="1" applyFont="1" applyFill="1" applyBorder="1" applyAlignment="1">
      <alignment horizontal="left" vertical="top"/>
    </xf>
    <xf numFmtId="0" fontId="64" fillId="0" borderId="33" xfId="0" applyNumberFormat="1" applyFont="1" applyFill="1" applyBorder="1" applyAlignment="1">
      <alignment horizontal="left" vertical="top"/>
    </xf>
    <xf numFmtId="0" fontId="64" fillId="0" borderId="0" xfId="0" applyNumberFormat="1" applyFont="1" applyFill="1" applyBorder="1" applyAlignment="1">
      <alignment horizontal="left" vertical="top"/>
    </xf>
    <xf numFmtId="0" fontId="64" fillId="0" borderId="21" xfId="0" applyNumberFormat="1" applyFont="1" applyFill="1" applyBorder="1" applyAlignment="1">
      <alignment horizontal="left" vertical="top"/>
    </xf>
    <xf numFmtId="0" fontId="64" fillId="0" borderId="34" xfId="0" applyNumberFormat="1" applyFont="1" applyFill="1" applyBorder="1" applyAlignment="1">
      <alignment horizontal="left" vertical="top"/>
    </xf>
    <xf numFmtId="0" fontId="64" fillId="0" borderId="23" xfId="0" applyNumberFormat="1" applyFont="1" applyFill="1" applyBorder="1" applyAlignment="1">
      <alignment horizontal="left" vertical="top"/>
    </xf>
    <xf numFmtId="0" fontId="64" fillId="0" borderId="35" xfId="0" applyNumberFormat="1" applyFont="1" applyFill="1" applyBorder="1" applyAlignment="1">
      <alignment horizontal="left" vertical="top"/>
    </xf>
    <xf numFmtId="0" fontId="17" fillId="7" borderId="7" xfId="0" applyNumberFormat="1" applyFont="1" applyFill="1" applyBorder="1" applyAlignment="1">
      <alignment horizontal="center"/>
    </xf>
    <xf numFmtId="0" fontId="17" fillId="7" borderId="9" xfId="0" applyNumberFormat="1" applyFont="1" applyFill="1" applyBorder="1" applyAlignment="1">
      <alignment horizontal="center"/>
    </xf>
    <xf numFmtId="0" fontId="30" fillId="0" borderId="0" xfId="1" applyNumberFormat="1" applyFont="1" applyFill="1" applyBorder="1" applyAlignment="1">
      <alignment horizontal="center"/>
    </xf>
    <xf numFmtId="0" fontId="30" fillId="0" borderId="21" xfId="1" applyNumberFormat="1" applyFont="1" applyFill="1" applyBorder="1" applyAlignment="1">
      <alignment horizontal="center"/>
    </xf>
    <xf numFmtId="0" fontId="64" fillId="4" borderId="3" xfId="0" applyNumberFormat="1" applyFont="1" applyFill="1" applyBorder="1" applyAlignment="1" applyProtection="1">
      <alignment horizontal="left"/>
      <protection locked="0"/>
    </xf>
    <xf numFmtId="0" fontId="64" fillId="4" borderId="4" xfId="0" applyNumberFormat="1" applyFont="1" applyFill="1" applyBorder="1" applyAlignment="1" applyProtection="1">
      <alignment horizontal="left"/>
      <protection locked="0"/>
    </xf>
    <xf numFmtId="0" fontId="64" fillId="0" borderId="3" xfId="1" applyNumberFormat="1" applyFont="1" applyFill="1" applyBorder="1" applyAlignment="1">
      <alignment horizontal="left"/>
    </xf>
    <xf numFmtId="0" fontId="64" fillId="0" borderId="4" xfId="1" applyNumberFormat="1" applyFont="1" applyFill="1" applyBorder="1" applyAlignment="1">
      <alignment horizontal="left"/>
    </xf>
    <xf numFmtId="0" fontId="64" fillId="0" borderId="66" xfId="0" applyNumberFormat="1" applyFont="1" applyFill="1" applyBorder="1" applyAlignment="1">
      <alignment horizontal="center" vertical="top"/>
    </xf>
    <xf numFmtId="0" fontId="64" fillId="0" borderId="67" xfId="0" applyNumberFormat="1" applyFont="1" applyFill="1" applyBorder="1" applyAlignment="1">
      <alignment horizontal="center" vertical="top"/>
    </xf>
    <xf numFmtId="0" fontId="64" fillId="0" borderId="9" xfId="0" applyNumberFormat="1" applyFont="1" applyFill="1" applyBorder="1" applyAlignment="1">
      <alignment horizontal="center" vertical="top"/>
    </xf>
    <xf numFmtId="0" fontId="64" fillId="0" borderId="24" xfId="0" applyNumberFormat="1" applyFont="1" applyFill="1" applyBorder="1" applyAlignment="1">
      <alignment horizontal="center" vertical="top"/>
    </xf>
    <xf numFmtId="0" fontId="64" fillId="0" borderId="0" xfId="0" applyNumberFormat="1" applyFont="1" applyFill="1" applyBorder="1" applyAlignment="1">
      <alignment horizontal="center" vertical="top"/>
    </xf>
    <xf numFmtId="0" fontId="64" fillId="0" borderId="60" xfId="0" applyNumberFormat="1" applyFont="1" applyFill="1" applyBorder="1" applyAlignment="1">
      <alignment horizontal="center" vertical="top"/>
    </xf>
    <xf numFmtId="0" fontId="64" fillId="0" borderId="10" xfId="0" applyNumberFormat="1" applyFont="1" applyFill="1" applyBorder="1" applyAlignment="1">
      <alignment horizontal="center" vertical="top"/>
    </xf>
    <xf numFmtId="0" fontId="64" fillId="0" borderId="11" xfId="0" applyNumberFormat="1" applyFont="1" applyFill="1" applyBorder="1" applyAlignment="1">
      <alignment horizontal="center" vertical="top"/>
    </xf>
    <xf numFmtId="0" fontId="64" fillId="0" borderId="13" xfId="0" applyNumberFormat="1" applyFont="1" applyFill="1" applyBorder="1" applyAlignment="1">
      <alignment horizontal="center" vertical="top"/>
    </xf>
    <xf numFmtId="0" fontId="17" fillId="5" borderId="11" xfId="1" applyNumberFormat="1" applyFont="1" applyFill="1" applyBorder="1" applyAlignment="1">
      <alignment horizontal="right"/>
    </xf>
    <xf numFmtId="0" fontId="0" fillId="2" borderId="11" xfId="0" applyNumberFormat="1" applyBorder="1" applyAlignment="1">
      <alignment horizontal="right"/>
    </xf>
    <xf numFmtId="0" fontId="12" fillId="5" borderId="63" xfId="0" applyNumberFormat="1" applyFont="1" applyFill="1" applyBorder="1" applyAlignment="1">
      <alignment horizontal="right"/>
    </xf>
    <xf numFmtId="0" fontId="0" fillId="2" borderId="63" xfId="0" applyNumberFormat="1" applyBorder="1" applyAlignment="1">
      <alignment horizontal="right"/>
    </xf>
    <xf numFmtId="3" fontId="20" fillId="23" borderId="63" xfId="1" quotePrefix="1" applyNumberFormat="1" applyFont="1" applyFill="1" applyBorder="1" applyAlignment="1">
      <alignment horizontal="left"/>
    </xf>
    <xf numFmtId="3" fontId="12" fillId="23" borderId="63" xfId="1" quotePrefix="1" applyNumberFormat="1" applyFont="1" applyFill="1" applyBorder="1" applyAlignment="1">
      <alignment horizontal="left"/>
    </xf>
    <xf numFmtId="0" fontId="14" fillId="23" borderId="63" xfId="1" applyNumberFormat="1" applyFont="1" applyFill="1" applyBorder="1" applyAlignment="1">
      <alignment horizontal="left"/>
    </xf>
    <xf numFmtId="3" fontId="20" fillId="0" borderId="63" xfId="1" quotePrefix="1" applyNumberFormat="1" applyFont="1" applyFill="1" applyBorder="1" applyAlignment="1">
      <alignment horizontal="left"/>
    </xf>
    <xf numFmtId="3" fontId="12" fillId="0" borderId="63" xfId="1" quotePrefix="1" applyNumberFormat="1" applyFont="1" applyFill="1" applyBorder="1" applyAlignment="1">
      <alignment horizontal="left"/>
    </xf>
    <xf numFmtId="0" fontId="14" fillId="0" borderId="63" xfId="1" applyNumberFormat="1" applyFont="1" applyFill="1" applyBorder="1" applyAlignment="1">
      <alignment horizontal="left"/>
    </xf>
  </cellXfs>
  <cellStyles count="186">
    <cellStyle name="A COMMA ZERO INPUT" xfId="2"/>
    <cellStyle name="AA COMMA INPUT" xfId="3"/>
    <cellStyle name="accounting" xfId="4"/>
    <cellStyle name="active" xfId="5"/>
    <cellStyle name="args.style" xfId="6"/>
    <cellStyle name="AutoFormat Options" xfId="148"/>
    <cellStyle name="avg br cell" xfId="7"/>
    <cellStyle name="Calc Currency (0)" xfId="8"/>
    <cellStyle name="CASH INPUT" xfId="9"/>
    <cellStyle name="CASH ZERO INPUT" xfId="10"/>
    <cellStyle name="column" xfId="11"/>
    <cellStyle name="Column-Heading" xfId="12"/>
    <cellStyle name="Comma" xfId="157" builtinId="3"/>
    <cellStyle name="Comma  - Style1" xfId="13"/>
    <cellStyle name="Comma  - Style2" xfId="14"/>
    <cellStyle name="Comma  - Style3" xfId="15"/>
    <cellStyle name="Comma  - Style4" xfId="16"/>
    <cellStyle name="Comma  - Style5" xfId="17"/>
    <cellStyle name="Comma  - Style6" xfId="18"/>
    <cellStyle name="Comma  - Style7" xfId="19"/>
    <cellStyle name="Comma  - Style8" xfId="20"/>
    <cellStyle name="Comma 2" xfId="178"/>
    <cellStyle name="Comma 2 2" xfId="21"/>
    <cellStyle name="Comma 2 3" xfId="152"/>
    <cellStyle name="Comma 2 4" xfId="179"/>
    <cellStyle name="Comma 3" xfId="131"/>
    <cellStyle name="Comma 4" xfId="143"/>
    <cellStyle name="Comma 4 2" xfId="173"/>
    <cellStyle name="Comma 5" xfId="145"/>
    <cellStyle name="Comma 5 2" xfId="175"/>
    <cellStyle name="Comma 6" xfId="146"/>
    <cellStyle name="COMMA INPUT" xfId="22"/>
    <cellStyle name="COMMA ZERO INPUT" xfId="23"/>
    <cellStyle name="Comma0" xfId="24"/>
    <cellStyle name="Comma0 - Style1" xfId="25"/>
    <cellStyle name="Comma0 - Style2" xfId="26"/>
    <cellStyle name="Comma1 - Style1" xfId="27"/>
    <cellStyle name="Copied" xfId="28"/>
    <cellStyle name="Curren - Style2" xfId="29"/>
    <cellStyle name="Currency" xfId="155" builtinId="4"/>
    <cellStyle name="Currency 2" xfId="30"/>
    <cellStyle name="Currency 2 2" xfId="31"/>
    <cellStyle name="Currency 3" xfId="132"/>
    <cellStyle name="Currency 3 2" xfId="149"/>
    <cellStyle name="Currency 4" xfId="150"/>
    <cellStyle name="Currency 5" xfId="177"/>
    <cellStyle name="Currency 5 2" xfId="180"/>
    <cellStyle name="Currency0" xfId="32"/>
    <cellStyle name="D/M/Y" xfId="33"/>
    <cellStyle name="Dash" xfId="34"/>
    <cellStyle name="Date" xfId="35"/>
    <cellStyle name="DOLLAR - Style5" xfId="36"/>
    <cellStyle name="DOLLAR - Style6" xfId="37"/>
    <cellStyle name="Entered" xfId="38"/>
    <cellStyle name="Euro" xfId="39"/>
    <cellStyle name="Fixed" xfId="40"/>
    <cellStyle name="Fixed1 - Style1" xfId="41"/>
    <cellStyle name="Followed Hyperlink" xfId="183" builtinId="9" hidden="1"/>
    <cellStyle name="Followed Hyperlink" xfId="185" builtinId="9" hidden="1"/>
    <cellStyle name="general" xfId="42"/>
    <cellStyle name="Grey" xfId="43"/>
    <cellStyle name="Header1" xfId="44"/>
    <cellStyle name="Header2" xfId="45"/>
    <cellStyle name="Header-Column" xfId="46"/>
    <cellStyle name="HEADINGS" xfId="47"/>
    <cellStyle name="HEADINGSTOP" xfId="48"/>
    <cellStyle name="Hyperlink" xfId="182" builtinId="8" hidden="1"/>
    <cellStyle name="Hyperlink" xfId="184" builtinId="8" hidden="1"/>
    <cellStyle name="Input [yellow]" xfId="49"/>
    <cellStyle name="Jun" xfId="151"/>
    <cellStyle name="no dec" xfId="50"/>
    <cellStyle name="No." xfId="51"/>
    <cellStyle name="No.-Column" xfId="52"/>
    <cellStyle name="Normal" xfId="0" builtinId="0"/>
    <cellStyle name="Normal - Style1" xfId="53"/>
    <cellStyle name="Normal 10" xfId="54"/>
    <cellStyle name="Normal 11" xfId="55"/>
    <cellStyle name="Normal 12" xfId="56"/>
    <cellStyle name="Normal 13" xfId="57"/>
    <cellStyle name="Normal 14" xfId="58"/>
    <cellStyle name="Normal 15" xfId="59"/>
    <cellStyle name="Normal 16" xfId="60"/>
    <cellStyle name="Normal 17" xfId="61"/>
    <cellStyle name="Normal 18" xfId="62"/>
    <cellStyle name="Normal 19" xfId="63"/>
    <cellStyle name="Normal 2" xfId="176"/>
    <cellStyle name="Normal 2 2" xfId="64"/>
    <cellStyle name="Normal 2 3" xfId="153"/>
    <cellStyle name="Normal 2 4" xfId="181"/>
    <cellStyle name="Normal 20" xfId="65"/>
    <cellStyle name="Normal 21" xfId="66"/>
    <cellStyle name="Normal 22" xfId="67"/>
    <cellStyle name="Normal 23" xfId="68"/>
    <cellStyle name="Normal 24" xfId="69"/>
    <cellStyle name="Normal 25" xfId="70"/>
    <cellStyle name="Normal 26" xfId="71"/>
    <cellStyle name="Normal 27" xfId="72"/>
    <cellStyle name="Normal 28" xfId="73"/>
    <cellStyle name="Normal 29" xfId="74"/>
    <cellStyle name="Normal 3" xfId="75"/>
    <cellStyle name="Normal 3 2" xfId="158"/>
    <cellStyle name="Normal 30" xfId="76"/>
    <cellStyle name="Normal 31" xfId="77"/>
    <cellStyle name="Normal 32" xfId="78"/>
    <cellStyle name="Normal 33" xfId="79"/>
    <cellStyle name="Normal 34" xfId="80"/>
    <cellStyle name="Normal 34 2" xfId="159"/>
    <cellStyle name="Normal 35" xfId="81"/>
    <cellStyle name="Normal 35 2" xfId="160"/>
    <cellStyle name="Normal 36" xfId="82"/>
    <cellStyle name="Normal 36 2" xfId="161"/>
    <cellStyle name="Normal 37" xfId="83"/>
    <cellStyle name="Normal 37 2" xfId="162"/>
    <cellStyle name="Normal 38" xfId="133"/>
    <cellStyle name="Normal 39" xfId="134"/>
    <cellStyle name="Normal 39 2" xfId="164"/>
    <cellStyle name="Normal 4" xfId="84"/>
    <cellStyle name="Normal 4 2" xfId="163"/>
    <cellStyle name="Normal 40" xfId="135"/>
    <cellStyle name="Normal 40 2" xfId="165"/>
    <cellStyle name="Normal 41" xfId="136"/>
    <cellStyle name="Normal 41 2" xfId="166"/>
    <cellStyle name="Normal 42" xfId="137"/>
    <cellStyle name="Normal 42 2" xfId="167"/>
    <cellStyle name="Normal 43" xfId="138"/>
    <cellStyle name="Normal 43 2" xfId="168"/>
    <cellStyle name="Normal 44" xfId="139"/>
    <cellStyle name="Normal 44 2" xfId="169"/>
    <cellStyle name="Normal 45" xfId="140"/>
    <cellStyle name="Normal 45 2" xfId="170"/>
    <cellStyle name="Normal 46" xfId="141"/>
    <cellStyle name="Normal 46 2" xfId="171"/>
    <cellStyle name="Normal 47" xfId="142"/>
    <cellStyle name="Normal 47 2" xfId="172"/>
    <cellStyle name="Normal 48" xfId="144"/>
    <cellStyle name="Normal 48 2" xfId="174"/>
    <cellStyle name="Normal 5" xfId="85"/>
    <cellStyle name="Normal 6" xfId="86"/>
    <cellStyle name="Normal 7" xfId="87"/>
    <cellStyle name="Normal 8" xfId="88"/>
    <cellStyle name="Normal 9" xfId="89"/>
    <cellStyle name="Normal_C" xfId="1"/>
    <cellStyle name="Notes" xfId="90"/>
    <cellStyle name="Number" xfId="91"/>
    <cellStyle name="Page-Break" xfId="92"/>
    <cellStyle name="per.style" xfId="93"/>
    <cellStyle name="Percent" xfId="156" builtinId="5"/>
    <cellStyle name="Percent (0)" xfId="94"/>
    <cellStyle name="Percent [2]" xfId="95"/>
    <cellStyle name="Percent 2 2" xfId="96"/>
    <cellStyle name="Percent 2 3" xfId="154"/>
    <cellStyle name="Percent 3" xfId="97"/>
    <cellStyle name="Percent 3 2" xfId="147"/>
    <cellStyle name="Percent 4" xfId="130"/>
    <cellStyle name="Percent1" xfId="98"/>
    <cellStyle name="Percent2" xfId="99"/>
    <cellStyle name="PSChar" xfId="100"/>
    <cellStyle name="PSDate" xfId="101"/>
    <cellStyle name="PSDec" xfId="102"/>
    <cellStyle name="PSHeading" xfId="103"/>
    <cellStyle name="PSInt" xfId="104"/>
    <cellStyle name="PSSpacer" xfId="105"/>
    <cellStyle name="regstoresfromspecstores" xfId="106"/>
    <cellStyle name="RevList" xfId="107"/>
    <cellStyle name="shaded" xfId="108"/>
    <cellStyle name="shaded - Style3" xfId="109"/>
    <cellStyle name="shaded - Style7" xfId="110"/>
    <cellStyle name="SHADEDSTORES" xfId="111"/>
    <cellStyle name="Source" xfId="112"/>
    <cellStyle name="specstores" xfId="113"/>
    <cellStyle name="Standard_JT 19 ergänzt" xfId="114"/>
    <cellStyle name="STYL1 - Style1" xfId="115"/>
    <cellStyle name="STYL2 - Style2" xfId="116"/>
    <cellStyle name="STYL3 - Style3" xfId="117"/>
    <cellStyle name="STYL4 - Style4" xfId="118"/>
    <cellStyle name="STYL5 - Style5" xfId="119"/>
    <cellStyle name="STYL6 - Style6" xfId="120"/>
    <cellStyle name="Style3" xfId="121"/>
    <cellStyle name="Subtotal" xfId="122"/>
    <cellStyle name="TABLET - Style3" xfId="123"/>
    <cellStyle name="TableTitle" xfId="124"/>
    <cellStyle name="Text" xfId="125"/>
    <cellStyle name="THICKL - Style4" xfId="126"/>
    <cellStyle name="Times New Roman" xfId="127"/>
    <cellStyle name="TopBot - Style2" xfId="128"/>
    <cellStyle name="Year" xfId="1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99FF"/>
      <color rgb="FF00CC99"/>
      <color rgb="FF99FFCC"/>
      <color rgb="FFCCFF99"/>
      <color rgb="FFCC99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5468472</xdr:colOff>
      <xdr:row>3</xdr:row>
      <xdr:rowOff>1</xdr:rowOff>
    </xdr:from>
    <xdr:to>
      <xdr:col>0</xdr:col>
      <xdr:colOff>10017500</xdr:colOff>
      <xdr:row>3</xdr:row>
      <xdr:rowOff>965761</xdr:rowOff>
    </xdr:to>
    <xdr:pic>
      <xdr:nvPicPr>
        <xdr:cNvPr id="3" name="Picture 2" descr="http://www.eriecanalharbor.com/images/ECHDClogo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8472" y="5558119"/>
          <a:ext cx="4549028" cy="9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view="pageBreakPreview" zoomScale="85" zoomScaleNormal="100" zoomScaleSheetLayoutView="85" workbookViewId="0"/>
  </sheetViews>
  <sheetFormatPr defaultColWidth="8.6640625" defaultRowHeight="15"/>
  <cols>
    <col min="1" max="1" width="117.21875" customWidth="1"/>
  </cols>
  <sheetData>
    <row r="1" spans="1:1" s="377" customFormat="1" ht="15.75" thickBot="1"/>
    <row r="2" spans="1:1" s="1" customFormat="1" ht="16.5" thickBot="1">
      <c r="A2" s="224" t="s">
        <v>360</v>
      </c>
    </row>
    <row r="3" spans="1:1" ht="405">
      <c r="A3" s="122" t="s">
        <v>409</v>
      </c>
    </row>
    <row r="4" spans="1:1" ht="79.5" customHeight="1" thickBot="1"/>
    <row r="5" spans="1:1" s="123" customFormat="1" ht="9">
      <c r="A5" s="124" t="s">
        <v>205</v>
      </c>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F35"/>
  <sheetViews>
    <sheetView view="pageBreakPreview" zoomScaleNormal="100" zoomScaleSheetLayoutView="100" workbookViewId="0"/>
  </sheetViews>
  <sheetFormatPr defaultColWidth="8.6640625" defaultRowHeight="15"/>
  <cols>
    <col min="1" max="1" width="16.33203125" customWidth="1"/>
    <col min="2" max="2" width="13.33203125" customWidth="1"/>
  </cols>
  <sheetData>
    <row r="1" spans="1:32" s="13" customFormat="1" ht="21">
      <c r="A1" s="435" t="s">
        <v>193</v>
      </c>
      <c r="B1" s="430"/>
      <c r="C1" s="430"/>
      <c r="D1" s="430"/>
      <c r="E1" s="430"/>
      <c r="F1" s="430"/>
      <c r="G1" s="430"/>
      <c r="H1" s="430"/>
      <c r="I1" s="436" t="s">
        <v>50</v>
      </c>
      <c r="J1" s="430"/>
      <c r="K1" s="430"/>
      <c r="L1" s="430"/>
      <c r="M1" s="430"/>
      <c r="N1" s="430"/>
      <c r="O1" s="430"/>
      <c r="P1" s="430"/>
      <c r="Q1" s="430"/>
      <c r="R1" s="430"/>
      <c r="S1" s="430"/>
      <c r="T1" s="430"/>
      <c r="U1" s="430"/>
      <c r="V1" s="430"/>
      <c r="W1" s="430"/>
      <c r="X1" s="430"/>
      <c r="Y1" s="430"/>
      <c r="Z1" s="430"/>
      <c r="AA1" s="430"/>
      <c r="AB1" s="430"/>
      <c r="AC1" s="430"/>
      <c r="AD1" s="430"/>
      <c r="AE1" s="430"/>
      <c r="AF1" s="430"/>
    </row>
    <row r="2" spans="1:32" s="13" customFormat="1" ht="15.75">
      <c r="A2" s="411" t="s">
        <v>252</v>
      </c>
      <c r="B2" s="437"/>
      <c r="C2" s="401">
        <f>'10. Pro Forma page 5'!C2</f>
        <v>1</v>
      </c>
      <c r="D2" s="401">
        <f>'10. Pro Forma page 5'!D2</f>
        <v>2</v>
      </c>
      <c r="E2" s="401">
        <f>'10. Pro Forma page 5'!E2</f>
        <v>3</v>
      </c>
      <c r="F2" s="401">
        <f>'10. Pro Forma page 5'!F2</f>
        <v>4</v>
      </c>
      <c r="G2" s="401">
        <f>'10. Pro Forma page 5'!G2</f>
        <v>5</v>
      </c>
      <c r="H2" s="401">
        <f>'10. Pro Forma page 5'!H2</f>
        <v>6</v>
      </c>
      <c r="I2" s="401">
        <f>'10. Pro Forma page 5'!I2</f>
        <v>7</v>
      </c>
      <c r="J2" s="401">
        <f>'10. Pro Forma page 5'!J2</f>
        <v>8</v>
      </c>
      <c r="K2" s="401">
        <f t="shared" ref="K2:AF2" si="0">J2+1</f>
        <v>9</v>
      </c>
      <c r="L2" s="401">
        <f t="shared" si="0"/>
        <v>10</v>
      </c>
      <c r="M2" s="401">
        <f t="shared" si="0"/>
        <v>11</v>
      </c>
      <c r="N2" s="401">
        <f t="shared" si="0"/>
        <v>12</v>
      </c>
      <c r="O2" s="401">
        <f t="shared" si="0"/>
        <v>13</v>
      </c>
      <c r="P2" s="401">
        <f t="shared" si="0"/>
        <v>14</v>
      </c>
      <c r="Q2" s="401">
        <f t="shared" si="0"/>
        <v>15</v>
      </c>
      <c r="R2" s="401">
        <f t="shared" si="0"/>
        <v>16</v>
      </c>
      <c r="S2" s="401">
        <f t="shared" si="0"/>
        <v>17</v>
      </c>
      <c r="T2" s="401">
        <f t="shared" si="0"/>
        <v>18</v>
      </c>
      <c r="U2" s="401">
        <f t="shared" si="0"/>
        <v>19</v>
      </c>
      <c r="V2" s="401">
        <f t="shared" si="0"/>
        <v>20</v>
      </c>
      <c r="W2" s="401">
        <f t="shared" si="0"/>
        <v>21</v>
      </c>
      <c r="X2" s="401">
        <f t="shared" si="0"/>
        <v>22</v>
      </c>
      <c r="Y2" s="401">
        <f t="shared" si="0"/>
        <v>23</v>
      </c>
      <c r="Z2" s="401">
        <f t="shared" si="0"/>
        <v>24</v>
      </c>
      <c r="AA2" s="401">
        <f t="shared" si="0"/>
        <v>25</v>
      </c>
      <c r="AB2" s="401">
        <f t="shared" si="0"/>
        <v>26</v>
      </c>
      <c r="AC2" s="401">
        <f t="shared" si="0"/>
        <v>27</v>
      </c>
      <c r="AD2" s="401">
        <f t="shared" si="0"/>
        <v>28</v>
      </c>
      <c r="AE2" s="401">
        <f t="shared" si="0"/>
        <v>29</v>
      </c>
      <c r="AF2" s="401">
        <f t="shared" si="0"/>
        <v>30</v>
      </c>
    </row>
    <row r="3" spans="1:32" s="13" customFormat="1" ht="15.75">
      <c r="A3" s="406" t="s">
        <v>48</v>
      </c>
      <c r="B3" s="406" t="s">
        <v>48</v>
      </c>
      <c r="C3" s="406" t="s">
        <v>48</v>
      </c>
      <c r="D3" s="406" t="s">
        <v>48</v>
      </c>
      <c r="E3" s="406" t="s">
        <v>48</v>
      </c>
      <c r="F3" s="406" t="s">
        <v>48</v>
      </c>
      <c r="G3" s="406" t="s">
        <v>48</v>
      </c>
      <c r="H3" s="406" t="s">
        <v>48</v>
      </c>
      <c r="I3" s="406" t="s">
        <v>48</v>
      </c>
      <c r="J3" s="406" t="s">
        <v>48</v>
      </c>
      <c r="K3" s="406" t="s">
        <v>48</v>
      </c>
      <c r="L3" s="406" t="s">
        <v>48</v>
      </c>
      <c r="M3" s="406" t="s">
        <v>48</v>
      </c>
      <c r="N3" s="406" t="s">
        <v>48</v>
      </c>
      <c r="O3" s="406" t="s">
        <v>48</v>
      </c>
      <c r="P3" s="406" t="s">
        <v>48</v>
      </c>
      <c r="Q3" s="406" t="s">
        <v>48</v>
      </c>
      <c r="R3" s="406" t="s">
        <v>48</v>
      </c>
      <c r="S3" s="406" t="s">
        <v>48</v>
      </c>
      <c r="T3" s="406" t="s">
        <v>48</v>
      </c>
      <c r="U3" s="406" t="s">
        <v>48</v>
      </c>
      <c r="V3" s="406" t="s">
        <v>48</v>
      </c>
      <c r="W3" s="406" t="s">
        <v>48</v>
      </c>
      <c r="X3" s="406" t="s">
        <v>48</v>
      </c>
      <c r="Y3" s="406" t="s">
        <v>48</v>
      </c>
      <c r="Z3" s="406" t="s">
        <v>48</v>
      </c>
      <c r="AA3" s="406" t="s">
        <v>48</v>
      </c>
      <c r="AB3" s="406" t="s">
        <v>48</v>
      </c>
      <c r="AC3" s="406" t="s">
        <v>48</v>
      </c>
      <c r="AD3" s="406" t="s">
        <v>48</v>
      </c>
      <c r="AE3" s="406" t="s">
        <v>48</v>
      </c>
      <c r="AF3" s="406" t="s">
        <v>48</v>
      </c>
    </row>
    <row r="4" spans="1:32" s="13" customFormat="1" ht="15.75">
      <c r="A4" s="418" t="s">
        <v>93</v>
      </c>
      <c r="B4" s="432">
        <f>'5. Sources of Funds'!D18</f>
        <v>0</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row>
    <row r="5" spans="1:32" s="13" customFormat="1" ht="15.75">
      <c r="A5" s="418" t="s">
        <v>159</v>
      </c>
      <c r="B5" s="419">
        <f>'5. Sources of Funds'!E18</f>
        <v>0</v>
      </c>
      <c r="C5" s="419"/>
      <c r="D5" s="419"/>
      <c r="E5" s="419"/>
      <c r="F5" s="417" t="s">
        <v>126</v>
      </c>
      <c r="G5" s="417" t="s">
        <v>48</v>
      </c>
      <c r="H5" s="417" t="s">
        <v>48</v>
      </c>
      <c r="I5" s="417" t="s">
        <v>48</v>
      </c>
      <c r="J5" s="417" t="s">
        <v>48</v>
      </c>
      <c r="K5" s="419"/>
      <c r="L5" s="419"/>
      <c r="M5" s="419"/>
      <c r="N5" s="419"/>
      <c r="O5" s="419"/>
      <c r="P5" s="419"/>
      <c r="Q5" s="419"/>
      <c r="R5" s="419"/>
      <c r="S5" s="419"/>
      <c r="T5" s="419"/>
      <c r="U5" s="419"/>
      <c r="V5" s="419"/>
      <c r="W5" s="419"/>
      <c r="X5" s="419"/>
      <c r="Y5" s="419"/>
      <c r="Z5" s="419"/>
      <c r="AA5" s="419"/>
      <c r="AB5" s="419"/>
      <c r="AC5" s="419"/>
      <c r="AD5" s="419"/>
      <c r="AE5" s="419"/>
      <c r="AF5" s="419"/>
    </row>
    <row r="6" spans="1:32" s="13" customFormat="1" ht="15.75">
      <c r="A6" s="418" t="s">
        <v>160</v>
      </c>
      <c r="B6" s="419">
        <f>'5. Sources of Funds'!C18</f>
        <v>0</v>
      </c>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row>
    <row r="7" spans="1:32" s="13" customFormat="1" ht="15.75">
      <c r="A7" s="418" t="s">
        <v>165</v>
      </c>
      <c r="B7" s="419"/>
      <c r="C7" s="419">
        <f>IF(B5=0,0,PMT(B4/12,B5*12,-B6)*12)</f>
        <v>0</v>
      </c>
      <c r="D7" s="419">
        <f t="shared" ref="D7:AF7" si="1">IF(C10-C7&gt;0,$C$7,C10)</f>
        <v>0</v>
      </c>
      <c r="E7" s="419">
        <f t="shared" si="1"/>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19">
        <f t="shared" si="1"/>
        <v>0</v>
      </c>
      <c r="P7" s="419">
        <f t="shared" si="1"/>
        <v>0</v>
      </c>
      <c r="Q7" s="419">
        <f t="shared" si="1"/>
        <v>0</v>
      </c>
      <c r="R7" s="419">
        <f t="shared" si="1"/>
        <v>0</v>
      </c>
      <c r="S7" s="419">
        <f t="shared" si="1"/>
        <v>0</v>
      </c>
      <c r="T7" s="419">
        <f t="shared" si="1"/>
        <v>0</v>
      </c>
      <c r="U7" s="419">
        <f t="shared" si="1"/>
        <v>0</v>
      </c>
      <c r="V7" s="419">
        <f t="shared" si="1"/>
        <v>0</v>
      </c>
      <c r="W7" s="419">
        <f t="shared" si="1"/>
        <v>0</v>
      </c>
      <c r="X7" s="419">
        <f t="shared" si="1"/>
        <v>0</v>
      </c>
      <c r="Y7" s="419">
        <f t="shared" si="1"/>
        <v>0</v>
      </c>
      <c r="Z7" s="419">
        <f t="shared" si="1"/>
        <v>0</v>
      </c>
      <c r="AA7" s="419">
        <f t="shared" si="1"/>
        <v>0</v>
      </c>
      <c r="AB7" s="419">
        <f t="shared" si="1"/>
        <v>0</v>
      </c>
      <c r="AC7" s="419">
        <f t="shared" si="1"/>
        <v>0</v>
      </c>
      <c r="AD7" s="419">
        <f t="shared" si="1"/>
        <v>0</v>
      </c>
      <c r="AE7" s="419">
        <f t="shared" si="1"/>
        <v>0</v>
      </c>
      <c r="AF7" s="419">
        <f t="shared" si="1"/>
        <v>0</v>
      </c>
    </row>
    <row r="8" spans="1:32" s="13" customFormat="1" ht="15.75">
      <c r="A8" s="418" t="s">
        <v>88</v>
      </c>
      <c r="B8" s="419"/>
      <c r="C8" s="419">
        <f>$B$4*B6</f>
        <v>0</v>
      </c>
      <c r="D8" s="419">
        <f t="shared" ref="D8:AF8" si="2">IF(C10-C7&gt;0,$B$4*C10,0)</f>
        <v>0</v>
      </c>
      <c r="E8" s="419">
        <f t="shared" si="2"/>
        <v>0</v>
      </c>
      <c r="F8" s="419">
        <f t="shared" si="2"/>
        <v>0</v>
      </c>
      <c r="G8" s="419">
        <f t="shared" si="2"/>
        <v>0</v>
      </c>
      <c r="H8" s="419">
        <f t="shared" si="2"/>
        <v>0</v>
      </c>
      <c r="I8" s="419">
        <f t="shared" si="2"/>
        <v>0</v>
      </c>
      <c r="J8" s="419">
        <f t="shared" si="2"/>
        <v>0</v>
      </c>
      <c r="K8" s="419">
        <f t="shared" si="2"/>
        <v>0</v>
      </c>
      <c r="L8" s="419">
        <f t="shared" si="2"/>
        <v>0</v>
      </c>
      <c r="M8" s="419">
        <f t="shared" si="2"/>
        <v>0</v>
      </c>
      <c r="N8" s="419">
        <f t="shared" si="2"/>
        <v>0</v>
      </c>
      <c r="O8" s="419">
        <f t="shared" si="2"/>
        <v>0</v>
      </c>
      <c r="P8" s="419">
        <f t="shared" si="2"/>
        <v>0</v>
      </c>
      <c r="Q8" s="419">
        <f t="shared" si="2"/>
        <v>0</v>
      </c>
      <c r="R8" s="419">
        <f t="shared" si="2"/>
        <v>0</v>
      </c>
      <c r="S8" s="419">
        <f t="shared" si="2"/>
        <v>0</v>
      </c>
      <c r="T8" s="419">
        <f t="shared" si="2"/>
        <v>0</v>
      </c>
      <c r="U8" s="419">
        <f t="shared" si="2"/>
        <v>0</v>
      </c>
      <c r="V8" s="419">
        <f t="shared" si="2"/>
        <v>0</v>
      </c>
      <c r="W8" s="419">
        <f t="shared" si="2"/>
        <v>0</v>
      </c>
      <c r="X8" s="419">
        <f t="shared" si="2"/>
        <v>0</v>
      </c>
      <c r="Y8" s="419">
        <f t="shared" si="2"/>
        <v>0</v>
      </c>
      <c r="Z8" s="419">
        <f t="shared" si="2"/>
        <v>0</v>
      </c>
      <c r="AA8" s="419">
        <f t="shared" si="2"/>
        <v>0</v>
      </c>
      <c r="AB8" s="419">
        <f t="shared" si="2"/>
        <v>0</v>
      </c>
      <c r="AC8" s="419">
        <f t="shared" si="2"/>
        <v>0</v>
      </c>
      <c r="AD8" s="419">
        <f t="shared" si="2"/>
        <v>0</v>
      </c>
      <c r="AE8" s="419">
        <f t="shared" si="2"/>
        <v>0</v>
      </c>
      <c r="AF8" s="419">
        <f t="shared" si="2"/>
        <v>0</v>
      </c>
    </row>
    <row r="9" spans="1:32" s="13" customFormat="1" ht="15.75">
      <c r="A9" s="418" t="s">
        <v>89</v>
      </c>
      <c r="B9" s="419"/>
      <c r="C9" s="419">
        <f>C7-C8</f>
        <v>0</v>
      </c>
      <c r="D9" s="419">
        <f>IF('5. Sources of Funds'!$F$17='7. Pro Forma page 2'!D4,C10,D7-D8)</f>
        <v>0</v>
      </c>
      <c r="E9" s="419">
        <f>IF('5. Sources of Funds'!$F$17='7. Pro Forma page 2'!E4,D10,E7-E8)</f>
        <v>0</v>
      </c>
      <c r="F9" s="419">
        <f>IF('5. Sources of Funds'!$F$17='7. Pro Forma page 2'!F4,E10,F7-F8)</f>
        <v>0</v>
      </c>
      <c r="G9" s="419">
        <f>IF('5. Sources of Funds'!$F$17='7. Pro Forma page 2'!G4,F10,G7-G8)</f>
        <v>0</v>
      </c>
      <c r="H9" s="419">
        <f>IF('5. Sources of Funds'!$F$17='7. Pro Forma page 2'!H4,G10,H7-H8)</f>
        <v>0</v>
      </c>
      <c r="I9" s="419">
        <f>IF('5. Sources of Funds'!$F$17='7. Pro Forma page 2'!I4,H10,I7-I8)</f>
        <v>0</v>
      </c>
      <c r="J9" s="419">
        <f>IF('5. Sources of Funds'!$F$17='7. Pro Forma page 2'!J4,I10,J7-J8)</f>
        <v>0</v>
      </c>
      <c r="K9" s="419">
        <f>IF('5. Sources of Funds'!$F$17='7. Pro Forma page 2'!K4,J10,K7-K8)</f>
        <v>0</v>
      </c>
      <c r="L9" s="419">
        <f>IF('5. Sources of Funds'!$F$17='7. Pro Forma page 2'!L4,K10,L7-L8)</f>
        <v>0</v>
      </c>
      <c r="M9" s="419">
        <f>IF('5. Sources of Funds'!$F$17='7. Pro Forma page 2'!M4,L10,M7-M8)</f>
        <v>0</v>
      </c>
      <c r="N9" s="419">
        <f>IF('5. Sources of Funds'!$F$17='7. Pro Forma page 2'!N4,M10,N7-N8)</f>
        <v>0</v>
      </c>
      <c r="O9" s="419">
        <f>IF('5. Sources of Funds'!$F$17='7. Pro Forma page 2'!O4,N10,O7-O8)</f>
        <v>0</v>
      </c>
      <c r="P9" s="419">
        <f>IF('5. Sources of Funds'!$F$17='7. Pro Forma page 2'!P4,O10,P7-P8)</f>
        <v>0</v>
      </c>
      <c r="Q9" s="419">
        <f>IF('5. Sources of Funds'!$F$17='7. Pro Forma page 2'!Q4,P10,Q7-Q8)</f>
        <v>0</v>
      </c>
      <c r="R9" s="419">
        <f>IF('5. Sources of Funds'!$F$17='7. Pro Forma page 2'!R4,Q10,R7-R8)</f>
        <v>0</v>
      </c>
      <c r="S9" s="419">
        <f>IF('5. Sources of Funds'!$F$17='7. Pro Forma page 2'!S4,R10,S7-S8)</f>
        <v>0</v>
      </c>
      <c r="T9" s="419">
        <f>IF('5. Sources of Funds'!$F$17='7. Pro Forma page 2'!T4,S10,T7-T8)</f>
        <v>0</v>
      </c>
      <c r="U9" s="419">
        <f>IF('5. Sources of Funds'!$F$17='7. Pro Forma page 2'!U4,T10,U7-U8)</f>
        <v>0</v>
      </c>
      <c r="V9" s="419">
        <f>IF('5. Sources of Funds'!$F$17='7. Pro Forma page 2'!V4,U10,V7-V8)</f>
        <v>0</v>
      </c>
      <c r="W9" s="419">
        <f>IF('5. Sources of Funds'!$F$17='7. Pro Forma page 2'!W4,V10,W7-W8)</f>
        <v>0</v>
      </c>
      <c r="X9" s="419">
        <f>IF('5. Sources of Funds'!$F$17='7. Pro Forma page 2'!X4,W10,X7-X8)</f>
        <v>0</v>
      </c>
      <c r="Y9" s="419">
        <f>IF('5. Sources of Funds'!$F$17='7. Pro Forma page 2'!Y4,X10,Y7-Y8)</f>
        <v>0</v>
      </c>
      <c r="Z9" s="419">
        <f>IF('5. Sources of Funds'!$F$17='7. Pro Forma page 2'!Z4,Y10,Z7-Z8)</f>
        <v>0</v>
      </c>
      <c r="AA9" s="419">
        <f>IF('5. Sources of Funds'!$F$17='7. Pro Forma page 2'!AA4,Z10,AA7-AA8)</f>
        <v>0</v>
      </c>
      <c r="AB9" s="419">
        <f>IF('5. Sources of Funds'!$F$17='7. Pro Forma page 2'!AB4,AA10,AB7-AB8)</f>
        <v>0</v>
      </c>
      <c r="AC9" s="419">
        <f>IF('5. Sources of Funds'!$F$17='7. Pro Forma page 2'!AC4,AB10,AC7-AC8)</f>
        <v>0</v>
      </c>
      <c r="AD9" s="419">
        <f>IF('5. Sources of Funds'!$F$17='7. Pro Forma page 2'!AD4,AC10,AD7-AD8)</f>
        <v>0</v>
      </c>
      <c r="AE9" s="419">
        <f>IF('5. Sources of Funds'!$F$17='7. Pro Forma page 2'!AE4,AD10,AE7-AE8)</f>
        <v>0</v>
      </c>
      <c r="AF9" s="419">
        <f>IF('5. Sources of Funds'!$F$17='7. Pro Forma page 2'!AF4,AE10,AF7-AF8)</f>
        <v>0</v>
      </c>
    </row>
    <row r="10" spans="1:32" s="13" customFormat="1" ht="15.75">
      <c r="A10" s="418" t="s">
        <v>90</v>
      </c>
      <c r="B10" s="419"/>
      <c r="C10" s="419">
        <f>B6-C9</f>
        <v>0</v>
      </c>
      <c r="D10" s="419">
        <f t="shared" ref="D10:AF10" si="3">C10-D9</f>
        <v>0</v>
      </c>
      <c r="E10" s="419">
        <f t="shared" si="3"/>
        <v>0</v>
      </c>
      <c r="F10" s="419">
        <f t="shared" si="3"/>
        <v>0</v>
      </c>
      <c r="G10" s="419">
        <f t="shared" si="3"/>
        <v>0</v>
      </c>
      <c r="H10" s="419">
        <f t="shared" si="3"/>
        <v>0</v>
      </c>
      <c r="I10" s="419">
        <f t="shared" si="3"/>
        <v>0</v>
      </c>
      <c r="J10" s="419">
        <f t="shared" si="3"/>
        <v>0</v>
      </c>
      <c r="K10" s="419">
        <f t="shared" si="3"/>
        <v>0</v>
      </c>
      <c r="L10" s="419">
        <f t="shared" si="3"/>
        <v>0</v>
      </c>
      <c r="M10" s="419">
        <f t="shared" si="3"/>
        <v>0</v>
      </c>
      <c r="N10" s="419">
        <f t="shared" si="3"/>
        <v>0</v>
      </c>
      <c r="O10" s="419">
        <f t="shared" si="3"/>
        <v>0</v>
      </c>
      <c r="P10" s="419">
        <f t="shared" si="3"/>
        <v>0</v>
      </c>
      <c r="Q10" s="419">
        <f t="shared" si="3"/>
        <v>0</v>
      </c>
      <c r="R10" s="419">
        <f t="shared" si="3"/>
        <v>0</v>
      </c>
      <c r="S10" s="419">
        <f t="shared" si="3"/>
        <v>0</v>
      </c>
      <c r="T10" s="419">
        <f t="shared" si="3"/>
        <v>0</v>
      </c>
      <c r="U10" s="419">
        <f t="shared" si="3"/>
        <v>0</v>
      </c>
      <c r="V10" s="419">
        <f t="shared" si="3"/>
        <v>0</v>
      </c>
      <c r="W10" s="419">
        <f t="shared" si="3"/>
        <v>0</v>
      </c>
      <c r="X10" s="419">
        <f t="shared" si="3"/>
        <v>0</v>
      </c>
      <c r="Y10" s="419">
        <f t="shared" si="3"/>
        <v>0</v>
      </c>
      <c r="Z10" s="419">
        <f t="shared" si="3"/>
        <v>0</v>
      </c>
      <c r="AA10" s="419">
        <f t="shared" si="3"/>
        <v>0</v>
      </c>
      <c r="AB10" s="419">
        <f t="shared" si="3"/>
        <v>0</v>
      </c>
      <c r="AC10" s="419">
        <f t="shared" si="3"/>
        <v>0</v>
      </c>
      <c r="AD10" s="419">
        <f t="shared" si="3"/>
        <v>0</v>
      </c>
      <c r="AE10" s="419">
        <f t="shared" si="3"/>
        <v>0</v>
      </c>
      <c r="AF10" s="419">
        <f t="shared" si="3"/>
        <v>0</v>
      </c>
    </row>
    <row r="11" spans="1:32" s="13" customFormat="1" ht="15.7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row>
    <row r="12" spans="1:32" s="13" customFormat="1" ht="15.75">
      <c r="A12" s="418"/>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row>
    <row r="13" spans="1:32" s="13" customFormat="1" ht="15.75">
      <c r="A13" s="438" t="s">
        <v>196</v>
      </c>
      <c r="B13" s="406" t="s">
        <v>48</v>
      </c>
      <c r="C13" s="406" t="s">
        <v>48</v>
      </c>
      <c r="D13" s="406" t="s">
        <v>48</v>
      </c>
      <c r="E13" s="406" t="s">
        <v>48</v>
      </c>
      <c r="F13" s="406" t="s">
        <v>48</v>
      </c>
      <c r="G13" s="406" t="s">
        <v>48</v>
      </c>
      <c r="H13" s="406" t="s">
        <v>48</v>
      </c>
      <c r="I13" s="406" t="s">
        <v>48</v>
      </c>
      <c r="J13" s="406" t="s">
        <v>48</v>
      </c>
      <c r="K13" s="406" t="s">
        <v>48</v>
      </c>
      <c r="L13" s="406" t="s">
        <v>48</v>
      </c>
      <c r="M13" s="406" t="s">
        <v>48</v>
      </c>
      <c r="N13" s="406" t="s">
        <v>48</v>
      </c>
      <c r="O13" s="406" t="s">
        <v>48</v>
      </c>
      <c r="P13" s="406" t="s">
        <v>48</v>
      </c>
      <c r="Q13" s="406" t="s">
        <v>48</v>
      </c>
      <c r="R13" s="406" t="s">
        <v>48</v>
      </c>
      <c r="S13" s="406" t="s">
        <v>48</v>
      </c>
      <c r="T13" s="406" t="s">
        <v>48</v>
      </c>
      <c r="U13" s="406" t="s">
        <v>48</v>
      </c>
      <c r="V13" s="406" t="s">
        <v>48</v>
      </c>
      <c r="W13" s="406" t="s">
        <v>48</v>
      </c>
      <c r="X13" s="406" t="s">
        <v>48</v>
      </c>
      <c r="Y13" s="406" t="s">
        <v>48</v>
      </c>
      <c r="Z13" s="406" t="s">
        <v>48</v>
      </c>
      <c r="AA13" s="406" t="s">
        <v>48</v>
      </c>
      <c r="AB13" s="406" t="s">
        <v>48</v>
      </c>
      <c r="AC13" s="406" t="s">
        <v>48</v>
      </c>
      <c r="AD13" s="406" t="s">
        <v>48</v>
      </c>
      <c r="AE13" s="406" t="s">
        <v>48</v>
      </c>
      <c r="AF13" s="406" t="s">
        <v>48</v>
      </c>
    </row>
    <row r="14" spans="1:32" s="13" customFormat="1" ht="15.75">
      <c r="A14" s="411" t="s">
        <v>91</v>
      </c>
      <c r="B14" s="432"/>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row>
    <row r="15" spans="1:32" s="13" customFormat="1" ht="15.75">
      <c r="A15" s="419" t="s">
        <v>160</v>
      </c>
      <c r="B15" s="419">
        <f>'5. Sources of Funds'!C19</f>
        <v>0</v>
      </c>
      <c r="C15" s="419">
        <f t="shared" ref="C15:AF15" si="4">B15</f>
        <v>0</v>
      </c>
      <c r="D15" s="419">
        <f t="shared" si="4"/>
        <v>0</v>
      </c>
      <c r="E15" s="419">
        <f t="shared" si="4"/>
        <v>0</v>
      </c>
      <c r="F15" s="419">
        <f t="shared" si="4"/>
        <v>0</v>
      </c>
      <c r="G15" s="419">
        <f t="shared" si="4"/>
        <v>0</v>
      </c>
      <c r="H15" s="419">
        <f t="shared" si="4"/>
        <v>0</v>
      </c>
      <c r="I15" s="419">
        <f t="shared" si="4"/>
        <v>0</v>
      </c>
      <c r="J15" s="419">
        <f t="shared" si="4"/>
        <v>0</v>
      </c>
      <c r="K15" s="419">
        <f t="shared" si="4"/>
        <v>0</v>
      </c>
      <c r="L15" s="419">
        <f t="shared" si="4"/>
        <v>0</v>
      </c>
      <c r="M15" s="419">
        <f t="shared" si="4"/>
        <v>0</v>
      </c>
      <c r="N15" s="419">
        <f t="shared" si="4"/>
        <v>0</v>
      </c>
      <c r="O15" s="419">
        <f t="shared" si="4"/>
        <v>0</v>
      </c>
      <c r="P15" s="419">
        <f t="shared" si="4"/>
        <v>0</v>
      </c>
      <c r="Q15" s="419">
        <f t="shared" si="4"/>
        <v>0</v>
      </c>
      <c r="R15" s="419">
        <f t="shared" si="4"/>
        <v>0</v>
      </c>
      <c r="S15" s="419">
        <f t="shared" si="4"/>
        <v>0</v>
      </c>
      <c r="T15" s="419">
        <f t="shared" si="4"/>
        <v>0</v>
      </c>
      <c r="U15" s="419">
        <f t="shared" si="4"/>
        <v>0</v>
      </c>
      <c r="V15" s="419">
        <f t="shared" si="4"/>
        <v>0</v>
      </c>
      <c r="W15" s="419">
        <f t="shared" si="4"/>
        <v>0</v>
      </c>
      <c r="X15" s="419">
        <f t="shared" si="4"/>
        <v>0</v>
      </c>
      <c r="Y15" s="419">
        <f t="shared" si="4"/>
        <v>0</v>
      </c>
      <c r="Z15" s="419">
        <f t="shared" si="4"/>
        <v>0</v>
      </c>
      <c r="AA15" s="419">
        <f t="shared" si="4"/>
        <v>0</v>
      </c>
      <c r="AB15" s="419">
        <f t="shared" si="4"/>
        <v>0</v>
      </c>
      <c r="AC15" s="419">
        <f t="shared" si="4"/>
        <v>0</v>
      </c>
      <c r="AD15" s="419">
        <f t="shared" si="4"/>
        <v>0</v>
      </c>
      <c r="AE15" s="419">
        <f t="shared" si="4"/>
        <v>0</v>
      </c>
      <c r="AF15" s="419">
        <f t="shared" si="4"/>
        <v>0</v>
      </c>
    </row>
    <row r="16" spans="1:32" s="13" customFormat="1" ht="15.75">
      <c r="A16" s="419" t="s">
        <v>92</v>
      </c>
      <c r="B16" s="432">
        <f>'5. Sources of Funds'!D19</f>
        <v>0</v>
      </c>
      <c r="C16" s="419">
        <f>IF('5. Sources of Funds'!$G$19&lt;='8. Pro Forma page 3'!C24,'5. Sources of Funds'!$C$19*'5. Sources of Funds'!$D$19,0)</f>
        <v>0</v>
      </c>
      <c r="D16" s="419">
        <f>IF('5. Sources of Funds'!$G$19&lt;='8. Pro Forma page 3'!D24,'5. Sources of Funds'!$C$19*'5. Sources of Funds'!$D$19,0)</f>
        <v>0</v>
      </c>
      <c r="E16" s="419">
        <f>IF('5. Sources of Funds'!$G$19&lt;='8. Pro Forma page 3'!E24,'5. Sources of Funds'!$C$19*'5. Sources of Funds'!$D$19,0)</f>
        <v>0</v>
      </c>
      <c r="F16" s="419">
        <f>IF('5. Sources of Funds'!$G$19&lt;='8. Pro Forma page 3'!F24,'5. Sources of Funds'!$C$19*'5. Sources of Funds'!$D$19,0)</f>
        <v>0</v>
      </c>
      <c r="G16" s="419">
        <f>IF('5. Sources of Funds'!$G$19&lt;='8. Pro Forma page 3'!G24,'5. Sources of Funds'!$C$19*'5. Sources of Funds'!$D$19,0)</f>
        <v>0</v>
      </c>
      <c r="H16" s="419">
        <f>IF('5. Sources of Funds'!$G$19&lt;='8. Pro Forma page 3'!H24,'5. Sources of Funds'!$C$19*'5. Sources of Funds'!$D$19,0)</f>
        <v>0</v>
      </c>
      <c r="I16" s="419">
        <f>IF('5. Sources of Funds'!$G$19&lt;='8. Pro Forma page 3'!I24,'5. Sources of Funds'!$C$19*'5. Sources of Funds'!$D$19,0)</f>
        <v>0</v>
      </c>
      <c r="J16" s="419">
        <f>IF('5. Sources of Funds'!$G$19&lt;='8. Pro Forma page 3'!J24,'5. Sources of Funds'!$C$19*'5. Sources of Funds'!$D$19,0)</f>
        <v>0</v>
      </c>
      <c r="K16" s="419">
        <f>IF('5. Sources of Funds'!$G$19&lt;='8. Pro Forma page 3'!K24,'5. Sources of Funds'!$C$19*'5. Sources of Funds'!$D$19,0)</f>
        <v>0</v>
      </c>
      <c r="L16" s="419">
        <f>IF('5. Sources of Funds'!$G$19&lt;='8. Pro Forma page 3'!L24,'5. Sources of Funds'!$C$19*'5. Sources of Funds'!$D$19,0)</f>
        <v>0</v>
      </c>
      <c r="M16" s="419">
        <f>IF('5. Sources of Funds'!$G$19&lt;='8. Pro Forma page 3'!M24,'5. Sources of Funds'!$C$19*'5. Sources of Funds'!$D$19,0)</f>
        <v>0</v>
      </c>
      <c r="N16" s="419">
        <f>IF('5. Sources of Funds'!$G$19&lt;='8. Pro Forma page 3'!N24,'5. Sources of Funds'!$C$19*'5. Sources of Funds'!$D$19,0)</f>
        <v>0</v>
      </c>
      <c r="O16" s="419">
        <f>IF('5. Sources of Funds'!$G$19&lt;='8. Pro Forma page 3'!O24,'5. Sources of Funds'!$C$19*'5. Sources of Funds'!$D$19,0)</f>
        <v>0</v>
      </c>
      <c r="P16" s="419">
        <f>IF('5. Sources of Funds'!$G$19&lt;='8. Pro Forma page 3'!P24,'5. Sources of Funds'!$C$19*'5. Sources of Funds'!$D$19,0)</f>
        <v>0</v>
      </c>
      <c r="Q16" s="419">
        <f>IF('5. Sources of Funds'!$G$19&lt;='8. Pro Forma page 3'!Q24,'5. Sources of Funds'!$C$19*'5. Sources of Funds'!$D$19,0)</f>
        <v>0</v>
      </c>
      <c r="R16" s="419">
        <f>IF('5. Sources of Funds'!$G$19&lt;='8. Pro Forma page 3'!R24,'5. Sources of Funds'!$C$19*'5. Sources of Funds'!$D$19,0)</f>
        <v>0</v>
      </c>
      <c r="S16" s="419">
        <f>IF('5. Sources of Funds'!$G$19&lt;='8. Pro Forma page 3'!S24,'5. Sources of Funds'!$C$19*'5. Sources of Funds'!$D$19,0)</f>
        <v>0</v>
      </c>
      <c r="T16" s="419">
        <f>IF('5. Sources of Funds'!$G$19&lt;='8. Pro Forma page 3'!T24,'5. Sources of Funds'!$C$19*'5. Sources of Funds'!$D$19,0)</f>
        <v>0</v>
      </c>
      <c r="U16" s="419">
        <f>IF('5. Sources of Funds'!$G$19&lt;='8. Pro Forma page 3'!U24,'5. Sources of Funds'!$C$19*'5. Sources of Funds'!$D$19,0)</f>
        <v>0</v>
      </c>
      <c r="V16" s="419">
        <f>IF('5. Sources of Funds'!$G$19&lt;='8. Pro Forma page 3'!V24,'5. Sources of Funds'!$C$19*'5. Sources of Funds'!$D$19,0)</f>
        <v>0</v>
      </c>
      <c r="W16" s="419">
        <f>IF('5. Sources of Funds'!$G$19&lt;='8. Pro Forma page 3'!W24,'5. Sources of Funds'!$C$19*'5. Sources of Funds'!$D$19,0)</f>
        <v>0</v>
      </c>
      <c r="X16" s="419">
        <f>IF('5. Sources of Funds'!$G$19&lt;='8. Pro Forma page 3'!X24,'5. Sources of Funds'!$C$19*'5. Sources of Funds'!$D$19,0)</f>
        <v>0</v>
      </c>
      <c r="Y16" s="419">
        <f>IF('5. Sources of Funds'!$G$19&lt;='8. Pro Forma page 3'!Y24,'5. Sources of Funds'!$C$19*'5. Sources of Funds'!$D$19,0)</f>
        <v>0</v>
      </c>
      <c r="Z16" s="419">
        <f>IF('5. Sources of Funds'!$G$19&lt;='8. Pro Forma page 3'!Z24,'5. Sources of Funds'!$C$19*'5. Sources of Funds'!$D$19,0)</f>
        <v>0</v>
      </c>
      <c r="AA16" s="419">
        <f>IF('5. Sources of Funds'!$G$19&lt;='8. Pro Forma page 3'!AA24,'5. Sources of Funds'!$C$19*'5. Sources of Funds'!$D$19,0)</f>
        <v>0</v>
      </c>
      <c r="AB16" s="419">
        <f>IF('5. Sources of Funds'!$G$19&lt;='8. Pro Forma page 3'!AB24,'5. Sources of Funds'!$C$19*'5. Sources of Funds'!$D$19,0)</f>
        <v>0</v>
      </c>
      <c r="AC16" s="419">
        <f>IF('5. Sources of Funds'!$G$19&lt;='8. Pro Forma page 3'!AC24,'5. Sources of Funds'!$C$19*'5. Sources of Funds'!$D$19,0)</f>
        <v>0</v>
      </c>
      <c r="AD16" s="419">
        <f>IF('5. Sources of Funds'!$G$19&lt;='8. Pro Forma page 3'!AD24,'5. Sources of Funds'!$C$19*'5. Sources of Funds'!$D$19,0)</f>
        <v>0</v>
      </c>
      <c r="AE16" s="419">
        <f>IF('5. Sources of Funds'!$G$19&lt;='8. Pro Forma page 3'!AE24,'5. Sources of Funds'!$C$19*'5. Sources of Funds'!$D$19,0)</f>
        <v>0</v>
      </c>
      <c r="AF16" s="419">
        <f>IF('5. Sources of Funds'!$G$19&lt;='8. Pro Forma page 3'!AF24,'5. Sources of Funds'!$C$19*'5. Sources of Funds'!$D$19,0)</f>
        <v>0</v>
      </c>
    </row>
    <row r="17" spans="1:32" s="13" customFormat="1" ht="15.75">
      <c r="A17" s="418"/>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row>
    <row r="18" spans="1:32" s="13" customFormat="1" ht="15.75">
      <c r="A18" s="438" t="s">
        <v>197</v>
      </c>
      <c r="B18" s="406" t="s">
        <v>48</v>
      </c>
      <c r="C18" s="406" t="s">
        <v>48</v>
      </c>
      <c r="D18" s="406" t="s">
        <v>48</v>
      </c>
      <c r="E18" s="406" t="s">
        <v>48</v>
      </c>
      <c r="F18" s="406" t="s">
        <v>48</v>
      </c>
      <c r="G18" s="406" t="s">
        <v>48</v>
      </c>
      <c r="H18" s="406" t="s">
        <v>48</v>
      </c>
      <c r="I18" s="406" t="s">
        <v>48</v>
      </c>
      <c r="J18" s="406" t="s">
        <v>48</v>
      </c>
      <c r="K18" s="406" t="s">
        <v>48</v>
      </c>
      <c r="L18" s="406" t="s">
        <v>48</v>
      </c>
      <c r="M18" s="406" t="s">
        <v>48</v>
      </c>
      <c r="N18" s="406" t="s">
        <v>48</v>
      </c>
      <c r="O18" s="406" t="s">
        <v>48</v>
      </c>
      <c r="P18" s="406" t="s">
        <v>48</v>
      </c>
      <c r="Q18" s="406" t="s">
        <v>48</v>
      </c>
      <c r="R18" s="406" t="s">
        <v>48</v>
      </c>
      <c r="S18" s="406" t="s">
        <v>48</v>
      </c>
      <c r="T18" s="406" t="s">
        <v>48</v>
      </c>
      <c r="U18" s="406" t="s">
        <v>48</v>
      </c>
      <c r="V18" s="406" t="s">
        <v>48</v>
      </c>
      <c r="W18" s="406" t="s">
        <v>48</v>
      </c>
      <c r="X18" s="406" t="s">
        <v>48</v>
      </c>
      <c r="Y18" s="406" t="s">
        <v>48</v>
      </c>
      <c r="Z18" s="406" t="s">
        <v>48</v>
      </c>
      <c r="AA18" s="406" t="s">
        <v>48</v>
      </c>
      <c r="AB18" s="406" t="s">
        <v>48</v>
      </c>
      <c r="AC18" s="406" t="s">
        <v>48</v>
      </c>
      <c r="AD18" s="406" t="s">
        <v>48</v>
      </c>
      <c r="AE18" s="406" t="s">
        <v>48</v>
      </c>
      <c r="AF18" s="406" t="s">
        <v>48</v>
      </c>
    </row>
    <row r="19" spans="1:32" s="13" customFormat="1" ht="15.75">
      <c r="A19" s="411" t="s">
        <v>120</v>
      </c>
      <c r="B19" s="432"/>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row>
    <row r="20" spans="1:32" s="13" customFormat="1" ht="15.75">
      <c r="A20" s="419" t="s">
        <v>160</v>
      </c>
      <c r="B20" s="419">
        <f>'5. Sources of Funds'!C20</f>
        <v>0</v>
      </c>
      <c r="C20" s="419">
        <f t="shared" ref="C20:AF20" si="5">B20</f>
        <v>0</v>
      </c>
      <c r="D20" s="419">
        <f t="shared" si="5"/>
        <v>0</v>
      </c>
      <c r="E20" s="419">
        <f t="shared" si="5"/>
        <v>0</v>
      </c>
      <c r="F20" s="419">
        <f t="shared" si="5"/>
        <v>0</v>
      </c>
      <c r="G20" s="419">
        <f t="shared" si="5"/>
        <v>0</v>
      </c>
      <c r="H20" s="419">
        <f t="shared" si="5"/>
        <v>0</v>
      </c>
      <c r="I20" s="419">
        <f t="shared" si="5"/>
        <v>0</v>
      </c>
      <c r="J20" s="419">
        <f t="shared" si="5"/>
        <v>0</v>
      </c>
      <c r="K20" s="419">
        <f t="shared" si="5"/>
        <v>0</v>
      </c>
      <c r="L20" s="419">
        <f t="shared" si="5"/>
        <v>0</v>
      </c>
      <c r="M20" s="419">
        <f t="shared" si="5"/>
        <v>0</v>
      </c>
      <c r="N20" s="419">
        <f t="shared" si="5"/>
        <v>0</v>
      </c>
      <c r="O20" s="419">
        <f t="shared" si="5"/>
        <v>0</v>
      </c>
      <c r="P20" s="419">
        <f t="shared" si="5"/>
        <v>0</v>
      </c>
      <c r="Q20" s="419">
        <f t="shared" si="5"/>
        <v>0</v>
      </c>
      <c r="R20" s="419">
        <f t="shared" si="5"/>
        <v>0</v>
      </c>
      <c r="S20" s="419">
        <f t="shared" si="5"/>
        <v>0</v>
      </c>
      <c r="T20" s="419">
        <f t="shared" si="5"/>
        <v>0</v>
      </c>
      <c r="U20" s="419">
        <f t="shared" si="5"/>
        <v>0</v>
      </c>
      <c r="V20" s="419">
        <f t="shared" si="5"/>
        <v>0</v>
      </c>
      <c r="W20" s="419">
        <f t="shared" si="5"/>
        <v>0</v>
      </c>
      <c r="X20" s="419">
        <f t="shared" si="5"/>
        <v>0</v>
      </c>
      <c r="Y20" s="419">
        <f t="shared" si="5"/>
        <v>0</v>
      </c>
      <c r="Z20" s="419">
        <f t="shared" si="5"/>
        <v>0</v>
      </c>
      <c r="AA20" s="419">
        <f t="shared" si="5"/>
        <v>0</v>
      </c>
      <c r="AB20" s="419">
        <f t="shared" si="5"/>
        <v>0</v>
      </c>
      <c r="AC20" s="419">
        <f t="shared" si="5"/>
        <v>0</v>
      </c>
      <c r="AD20" s="419">
        <f t="shared" si="5"/>
        <v>0</v>
      </c>
      <c r="AE20" s="419">
        <f t="shared" si="5"/>
        <v>0</v>
      </c>
      <c r="AF20" s="419">
        <f t="shared" si="5"/>
        <v>0</v>
      </c>
    </row>
    <row r="21" spans="1:32" s="13" customFormat="1" ht="15.75">
      <c r="A21" s="419" t="s">
        <v>92</v>
      </c>
      <c r="B21" s="432">
        <f>'5. Sources of Funds'!D20</f>
        <v>0</v>
      </c>
      <c r="C21" s="419">
        <f>IF('5. Sources of Funds'!$G$20&lt;=C2,'5. Sources of Funds'!$C$20*'5. Sources of Funds'!$D$20,0)</f>
        <v>0</v>
      </c>
      <c r="D21" s="419">
        <f>IF('5. Sources of Funds'!$G$20&lt;=D2,'5. Sources of Funds'!$C$20*'5. Sources of Funds'!$D$20,0)</f>
        <v>0</v>
      </c>
      <c r="E21" s="419">
        <f>IF('5. Sources of Funds'!$G$20&lt;=E2,'5. Sources of Funds'!$C$20*'5. Sources of Funds'!$D$20,0)</f>
        <v>0</v>
      </c>
      <c r="F21" s="419">
        <f>IF('5. Sources of Funds'!$G$20&lt;=F2,'5. Sources of Funds'!$C$20*'5. Sources of Funds'!$D$20,0)</f>
        <v>0</v>
      </c>
      <c r="G21" s="419">
        <f>IF('5. Sources of Funds'!$G$20&lt;=G2,'5. Sources of Funds'!$C$20*'5. Sources of Funds'!$D$20,0)</f>
        <v>0</v>
      </c>
      <c r="H21" s="419">
        <f>IF('5. Sources of Funds'!$G$20&lt;=H2,'5. Sources of Funds'!$C$20*'5. Sources of Funds'!$D$20,0)</f>
        <v>0</v>
      </c>
      <c r="I21" s="419">
        <f>IF('5. Sources of Funds'!$G$20&lt;=I2,'5. Sources of Funds'!$C$20*'5. Sources of Funds'!$D$20,0)</f>
        <v>0</v>
      </c>
      <c r="J21" s="419">
        <f>IF('5. Sources of Funds'!$G$20&lt;=J2,'5. Sources of Funds'!$C$20*'5. Sources of Funds'!$D$20,0)</f>
        <v>0</v>
      </c>
      <c r="K21" s="419">
        <f>IF('5. Sources of Funds'!$G$20&lt;=K2,'5. Sources of Funds'!$C$20*'5. Sources of Funds'!$D$20,0)</f>
        <v>0</v>
      </c>
      <c r="L21" s="419">
        <f>IF('5. Sources of Funds'!$G$20&lt;=L2,'5. Sources of Funds'!$C$20*'5. Sources of Funds'!$D$20,0)</f>
        <v>0</v>
      </c>
      <c r="M21" s="419">
        <f>IF('5. Sources of Funds'!$G$20&lt;=M2,'5. Sources of Funds'!$C$20*'5. Sources of Funds'!$D$20,0)</f>
        <v>0</v>
      </c>
      <c r="N21" s="419">
        <f>IF('5. Sources of Funds'!$G$20&lt;=N2,'5. Sources of Funds'!$C$20*'5. Sources of Funds'!$D$20,0)</f>
        <v>0</v>
      </c>
      <c r="O21" s="419">
        <f>IF('5. Sources of Funds'!$G$20&lt;=O2,'5. Sources of Funds'!$C$20*'5. Sources of Funds'!$D$20,0)</f>
        <v>0</v>
      </c>
      <c r="P21" s="419">
        <f>IF('5. Sources of Funds'!$G$20&lt;=P2,'5. Sources of Funds'!$C$20*'5. Sources of Funds'!$D$20,0)</f>
        <v>0</v>
      </c>
      <c r="Q21" s="419">
        <f>IF('5. Sources of Funds'!$G$20&lt;=Q2,'5. Sources of Funds'!$C$20*'5. Sources of Funds'!$D$20,0)</f>
        <v>0</v>
      </c>
      <c r="R21" s="419">
        <f>IF('5. Sources of Funds'!$G$20&lt;=R2,'5. Sources of Funds'!$C$20*'5. Sources of Funds'!$D$20,0)</f>
        <v>0</v>
      </c>
      <c r="S21" s="419">
        <f>IF('5. Sources of Funds'!$G$20&lt;=S2,'5. Sources of Funds'!$C$20*'5. Sources of Funds'!$D$20,0)</f>
        <v>0</v>
      </c>
      <c r="T21" s="419">
        <f>IF('5. Sources of Funds'!$G$20&lt;=T2,'5. Sources of Funds'!$C$20*'5. Sources of Funds'!$D$20,0)</f>
        <v>0</v>
      </c>
      <c r="U21" s="419">
        <f>IF('5. Sources of Funds'!$G$20&lt;=U2,'5. Sources of Funds'!$C$20*'5. Sources of Funds'!$D$20,0)</f>
        <v>0</v>
      </c>
      <c r="V21" s="419">
        <f>IF('5. Sources of Funds'!$G$20&lt;=V2,'5. Sources of Funds'!$C$20*'5. Sources of Funds'!$D$20,0)</f>
        <v>0</v>
      </c>
      <c r="W21" s="419">
        <f>IF('5. Sources of Funds'!$G$20&lt;=W2,'5. Sources of Funds'!$C$20*'5. Sources of Funds'!$D$20,0)</f>
        <v>0</v>
      </c>
      <c r="X21" s="419">
        <f>IF('5. Sources of Funds'!$G$20&lt;=X2,'5. Sources of Funds'!$C$20*'5. Sources of Funds'!$D$20,0)</f>
        <v>0</v>
      </c>
      <c r="Y21" s="419">
        <f>IF('5. Sources of Funds'!$G$20&lt;=Y2,'5. Sources of Funds'!$C$20*'5. Sources of Funds'!$D$20,0)</f>
        <v>0</v>
      </c>
      <c r="Z21" s="419">
        <f>IF('5. Sources of Funds'!$G$20&lt;=Z2,'5. Sources of Funds'!$C$20*'5. Sources of Funds'!$D$20,0)</f>
        <v>0</v>
      </c>
      <c r="AA21" s="419">
        <f>IF('5. Sources of Funds'!$G$20&lt;=AA2,'5. Sources of Funds'!$C$20*'5. Sources of Funds'!$D$20,0)</f>
        <v>0</v>
      </c>
      <c r="AB21" s="419">
        <f>IF('5. Sources of Funds'!$G$20&lt;=AB2,'5. Sources of Funds'!$C$20*'5. Sources of Funds'!$D$20,0)</f>
        <v>0</v>
      </c>
      <c r="AC21" s="419">
        <f>IF('5. Sources of Funds'!$G$20&lt;=AC2,'5. Sources of Funds'!$C$20*'5. Sources of Funds'!$D$20,0)</f>
        <v>0</v>
      </c>
      <c r="AD21" s="419">
        <f>IF('5. Sources of Funds'!$G$20&lt;=AD2,'5. Sources of Funds'!$C$20*'5. Sources of Funds'!$D$20,0)</f>
        <v>0</v>
      </c>
      <c r="AE21" s="419">
        <f>IF('5. Sources of Funds'!$G$20&lt;=AE2,'5. Sources of Funds'!$C$20*'5. Sources of Funds'!$D$20,0)</f>
        <v>0</v>
      </c>
      <c r="AF21" s="419">
        <f>IF('5. Sources of Funds'!$G$20&lt;=AF2,'5. Sources of Funds'!$C$20*'5. Sources of Funds'!$D$20,0)</f>
        <v>0</v>
      </c>
    </row>
    <row r="22" spans="1:32" s="13" customFormat="1" ht="15.75">
      <c r="A22" s="419"/>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row>
    <row r="23" spans="1:32" s="13" customFormat="1" ht="15.75">
      <c r="A23" s="411" t="s">
        <v>203</v>
      </c>
      <c r="B23" s="418"/>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row>
    <row r="24" spans="1:32" s="13" customFormat="1" ht="15.75">
      <c r="A24" s="406" t="s">
        <v>48</v>
      </c>
      <c r="B24" s="406" t="s">
        <v>48</v>
      </c>
      <c r="C24" s="406" t="s">
        <v>48</v>
      </c>
      <c r="D24" s="406" t="s">
        <v>48</v>
      </c>
      <c r="E24" s="406" t="s">
        <v>48</v>
      </c>
      <c r="F24" s="406" t="s">
        <v>48</v>
      </c>
      <c r="G24" s="406" t="s">
        <v>48</v>
      </c>
      <c r="H24" s="406" t="s">
        <v>48</v>
      </c>
      <c r="I24" s="406" t="s">
        <v>48</v>
      </c>
      <c r="J24" s="406" t="s">
        <v>48</v>
      </c>
      <c r="K24" s="406" t="s">
        <v>48</v>
      </c>
      <c r="L24" s="406" t="s">
        <v>48</v>
      </c>
      <c r="M24" s="406" t="s">
        <v>48</v>
      </c>
      <c r="N24" s="406" t="s">
        <v>48</v>
      </c>
      <c r="O24" s="406" t="s">
        <v>48</v>
      </c>
      <c r="P24" s="406" t="s">
        <v>48</v>
      </c>
      <c r="Q24" s="406" t="s">
        <v>48</v>
      </c>
      <c r="R24" s="406" t="s">
        <v>48</v>
      </c>
      <c r="S24" s="406" t="s">
        <v>48</v>
      </c>
      <c r="T24" s="406" t="s">
        <v>48</v>
      </c>
      <c r="U24" s="406" t="s">
        <v>48</v>
      </c>
      <c r="V24" s="406" t="s">
        <v>48</v>
      </c>
      <c r="W24" s="406" t="s">
        <v>48</v>
      </c>
      <c r="X24" s="406" t="s">
        <v>48</v>
      </c>
      <c r="Y24" s="406" t="s">
        <v>48</v>
      </c>
      <c r="Z24" s="406" t="s">
        <v>48</v>
      </c>
      <c r="AA24" s="406" t="s">
        <v>48</v>
      </c>
      <c r="AB24" s="406" t="s">
        <v>48</v>
      </c>
      <c r="AC24" s="406" t="s">
        <v>48</v>
      </c>
      <c r="AD24" s="406" t="s">
        <v>48</v>
      </c>
      <c r="AE24" s="406" t="s">
        <v>48</v>
      </c>
      <c r="AF24" s="406" t="s">
        <v>48</v>
      </c>
    </row>
    <row r="25" spans="1:32" s="13" customFormat="1" ht="15.75">
      <c r="A25" s="418" t="s">
        <v>93</v>
      </c>
      <c r="B25" s="432">
        <f>'5. Sources of Funds'!D21</f>
        <v>0</v>
      </c>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row>
    <row r="26" spans="1:32" s="13" customFormat="1" ht="15.75">
      <c r="A26" s="418" t="s">
        <v>159</v>
      </c>
      <c r="B26" s="433">
        <f>'5. Sources of Funds'!E21</f>
        <v>0</v>
      </c>
      <c r="C26" s="432"/>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row>
    <row r="27" spans="1:32" s="13" customFormat="1" ht="15.75">
      <c r="A27" s="401" t="s">
        <v>167</v>
      </c>
      <c r="B27" s="407">
        <f>'5. Sources of Funds'!C21</f>
        <v>0</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row>
    <row r="28" spans="1:32" s="13" customFormat="1" ht="15.75">
      <c r="A28" s="401" t="s">
        <v>168</v>
      </c>
      <c r="B28" s="407" t="e">
        <f>IF('5. Sources of Funds'!G21=1,'9. Pro Forma page 4'!B27,INDEX(C35:AF35,,'5. Sources of Funds'!G21-1))</f>
        <v>#VALUE!</v>
      </c>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row>
    <row r="29" spans="1:32" s="13" customFormat="1" ht="15.75">
      <c r="A29" s="401" t="s">
        <v>94</v>
      </c>
      <c r="B29" s="407">
        <f>IF(B26=0,0,12*PMT(B25/12,B26*12,-B28))</f>
        <v>0</v>
      </c>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row>
    <row r="30" spans="1:32" s="13" customFormat="1" ht="15.75">
      <c r="A30" s="418" t="s">
        <v>165</v>
      </c>
      <c r="B30" s="419"/>
      <c r="C30" s="419">
        <f>IF('5. Sources of Funds'!$G$21&gt;'8. Pro Forma page 3'!C24,0,B29)</f>
        <v>0</v>
      </c>
      <c r="D30" s="419">
        <f>IF('5. Sources of Funds'!$G$21&gt;'8. Pro Forma page 3'!D24,0,IF(C33-$B$29&gt;0,$B$29,C33))</f>
        <v>0</v>
      </c>
      <c r="E30" s="419">
        <f>IF('5. Sources of Funds'!$G$21&gt;'8. Pro Forma page 3'!E24,0,IF(D33-$B$29&gt;0,$B$29,D33))</f>
        <v>0</v>
      </c>
      <c r="F30" s="419">
        <f>IF('5. Sources of Funds'!$G$21&gt;'8. Pro Forma page 3'!F24,0,IF(E33-$B$29&gt;0,$B$29,E33))</f>
        <v>0</v>
      </c>
      <c r="G30" s="419">
        <f>IF('5. Sources of Funds'!$G$21&gt;'8. Pro Forma page 3'!G24,0,IF(F33-$B$29&gt;0,$B$29,F33))</f>
        <v>0</v>
      </c>
      <c r="H30" s="419">
        <f>IF('5. Sources of Funds'!$G$21&gt;'8. Pro Forma page 3'!H24,0,IF(G33-$B$29&gt;0,$B$29,G33))</f>
        <v>0</v>
      </c>
      <c r="I30" s="419">
        <f>IF('5. Sources of Funds'!$G$21&gt;'8. Pro Forma page 3'!I24,0,IF(H33-$B$29&gt;0,$B$29,H33))</f>
        <v>0</v>
      </c>
      <c r="J30" s="419">
        <f>IF('5. Sources of Funds'!$G$21&gt;'8. Pro Forma page 3'!J24,0,IF(I33-$B$29&gt;0,$B$29,I33))</f>
        <v>0</v>
      </c>
      <c r="K30" s="419">
        <f>IF('5. Sources of Funds'!$G$21&gt;'8. Pro Forma page 3'!K24,0,IF(J33-$B$29&gt;0,$B$29,J33))</f>
        <v>0</v>
      </c>
      <c r="L30" s="419">
        <f>IF('5. Sources of Funds'!$G$21&gt;'8. Pro Forma page 3'!L24,0,IF(K33-$B$29&gt;0,$B$29,K33))</f>
        <v>0</v>
      </c>
      <c r="M30" s="419">
        <f>IF('5. Sources of Funds'!$G$21&gt;'8. Pro Forma page 3'!M24,0,IF(L33-$B$29&gt;0,$B$29,L33))</f>
        <v>0</v>
      </c>
      <c r="N30" s="419">
        <f>IF('5. Sources of Funds'!$G$21&gt;'8. Pro Forma page 3'!N24,0,IF(M33-$B$29&gt;0,$B$29,M33))</f>
        <v>0</v>
      </c>
      <c r="O30" s="419">
        <f>IF('5. Sources of Funds'!$G$21&gt;'8. Pro Forma page 3'!O24,0,IF(N33-$B$29&gt;0,$B$29,N33))</f>
        <v>0</v>
      </c>
      <c r="P30" s="419">
        <f>IF('5. Sources of Funds'!$G$21&gt;'8. Pro Forma page 3'!P24,0,IF(O33-$B$29&gt;0,$B$29,O33))</f>
        <v>0</v>
      </c>
      <c r="Q30" s="419">
        <f>IF('5. Sources of Funds'!$G$21&gt;'8. Pro Forma page 3'!Q24,0,IF(P33-$B$29&gt;0,$B$29,P33))</f>
        <v>0</v>
      </c>
      <c r="R30" s="419">
        <f>IF('5. Sources of Funds'!$G$21&gt;'8. Pro Forma page 3'!R24,0,IF(Q33-$B$29&gt;0,$B$29,Q33))</f>
        <v>0</v>
      </c>
      <c r="S30" s="419">
        <f>IF('5. Sources of Funds'!$G$21&gt;'8. Pro Forma page 3'!S24,0,IF(R33-$B$29&gt;0,$B$29,R33))</f>
        <v>0</v>
      </c>
      <c r="T30" s="419">
        <f>IF('5. Sources of Funds'!$G$21&gt;'8. Pro Forma page 3'!T24,0,IF(S33-$B$29&gt;0,$B$29,S33))</f>
        <v>0</v>
      </c>
      <c r="U30" s="419">
        <f>IF('5. Sources of Funds'!$G$21&gt;'8. Pro Forma page 3'!U24,0,IF(T33-$B$29&gt;0,$B$29,T33))</f>
        <v>0</v>
      </c>
      <c r="V30" s="419">
        <f>IF('5. Sources of Funds'!$G$21&gt;'8. Pro Forma page 3'!V24,0,IF(U33-$B$29&gt;0,$B$29,U33))</f>
        <v>0</v>
      </c>
      <c r="W30" s="419">
        <f>IF('5. Sources of Funds'!$G$21&gt;'8. Pro Forma page 3'!W24,0,IF(V33-$B$29&gt;0,$B$29,V33))</f>
        <v>0</v>
      </c>
      <c r="X30" s="419">
        <f>IF('5. Sources of Funds'!$G$21&gt;'8. Pro Forma page 3'!X24,0,IF(W33-$B$29&gt;0,$B$29,W33))</f>
        <v>0</v>
      </c>
      <c r="Y30" s="419">
        <f>IF('5. Sources of Funds'!$G$21&gt;'8. Pro Forma page 3'!Y24,0,IF(X33-$B$29&gt;0,$B$29,X33))</f>
        <v>0</v>
      </c>
      <c r="Z30" s="419">
        <f>IF('5. Sources of Funds'!$G$21&gt;'8. Pro Forma page 3'!Z24,0,IF(Y33-$B$29&gt;0,$B$29,Y33))</f>
        <v>0</v>
      </c>
      <c r="AA30" s="419">
        <f>IF('5. Sources of Funds'!$G$21&gt;'8. Pro Forma page 3'!AA24,0,IF(Z33-$B$29&gt;0,$B$29,Z33))</f>
        <v>0</v>
      </c>
      <c r="AB30" s="419">
        <f>IF('5. Sources of Funds'!$G$21&gt;'8. Pro Forma page 3'!AB24,0,IF(AA33-$B$29&gt;0,$B$29,AA33))</f>
        <v>0</v>
      </c>
      <c r="AC30" s="419">
        <f>IF('5. Sources of Funds'!$G$21&gt;'8. Pro Forma page 3'!AC24,0,IF(AB33-$B$29&gt;0,$B$29,AB33))</f>
        <v>0</v>
      </c>
      <c r="AD30" s="419">
        <f>IF('5. Sources of Funds'!$G$21&gt;'8. Pro Forma page 3'!AD24,0,IF(AC33-$B$29&gt;0,$B$29,AC33))</f>
        <v>0</v>
      </c>
      <c r="AE30" s="419">
        <f>IF('5. Sources of Funds'!$G$21&gt;'8. Pro Forma page 3'!AE24,0,IF(AD33-$B$29&gt;0,$B$29,AD33))</f>
        <v>0</v>
      </c>
      <c r="AF30" s="419">
        <f>IF('5. Sources of Funds'!$G$21&gt;'8. Pro Forma page 3'!AF24,0,IF(AE33-$B$29&gt;0,$B$29,AE33))</f>
        <v>0</v>
      </c>
    </row>
    <row r="31" spans="1:32" s="13" customFormat="1" ht="15.75">
      <c r="A31" s="418" t="s">
        <v>88</v>
      </c>
      <c r="B31" s="419"/>
      <c r="C31" s="419">
        <f>IF('5. Sources of Funds'!$G$21&gt;'8. Pro Forma page 3'!C24,0,B27*$B$25)</f>
        <v>0</v>
      </c>
      <c r="D31" s="419">
        <f>IF('5. Sources of Funds'!$G$21&gt;'8. Pro Forma page 3'!D24,0,IF(C33-$B$29&gt;0,$B$25*C33,0))</f>
        <v>0</v>
      </c>
      <c r="E31" s="419">
        <f>IF('5. Sources of Funds'!$G$21&gt;'8. Pro Forma page 3'!E24,0,IF(D33-$B$29&gt;0,$B$25*D33,0))</f>
        <v>0</v>
      </c>
      <c r="F31" s="419">
        <f>IF('5. Sources of Funds'!$G$21&gt;'8. Pro Forma page 3'!F24,0,IF(E33-$B$29&gt;0,$B$25*E33,0))</f>
        <v>0</v>
      </c>
      <c r="G31" s="419">
        <f>IF('5. Sources of Funds'!$G$21&gt;'8. Pro Forma page 3'!G24,0,IF(F33-$B$29&gt;0,$B$25*F33,0))</f>
        <v>0</v>
      </c>
      <c r="H31" s="419">
        <f>IF('5. Sources of Funds'!$G$21&gt;'8. Pro Forma page 3'!H24,0,IF(G33-$B$29&gt;0,$B$25*G33,0))</f>
        <v>0</v>
      </c>
      <c r="I31" s="419">
        <f>IF('5. Sources of Funds'!$G$21&gt;'8. Pro Forma page 3'!I24,0,IF(H33-$B$29&gt;0,$B$25*H33,0))</f>
        <v>0</v>
      </c>
      <c r="J31" s="419">
        <f>IF('5. Sources of Funds'!$G$21&gt;'8. Pro Forma page 3'!J24,0,IF(I33-$B$29&gt;0,$B$25*I33,0))</f>
        <v>0</v>
      </c>
      <c r="K31" s="419">
        <f>IF('5. Sources of Funds'!$G$21&gt;'8. Pro Forma page 3'!K24,0,IF(J33-$B$29&gt;0,$B$25*J33,0))</f>
        <v>0</v>
      </c>
      <c r="L31" s="419">
        <f>IF('5. Sources of Funds'!$G$21&gt;'8. Pro Forma page 3'!L24,0,IF(K33-$B$29&gt;0,$B$25*K33,0))</f>
        <v>0</v>
      </c>
      <c r="M31" s="419">
        <f>IF('5. Sources of Funds'!$G$21&gt;'8. Pro Forma page 3'!M24,0,IF(L33-$B$29&gt;0,$B$25*L33,0))</f>
        <v>0</v>
      </c>
      <c r="N31" s="419">
        <f>IF('5. Sources of Funds'!$G$21&gt;'8. Pro Forma page 3'!N24,0,IF(M33-$B$29&gt;0,$B$25*M33,0))</f>
        <v>0</v>
      </c>
      <c r="O31" s="419">
        <f>IF('5. Sources of Funds'!$G$21&gt;'8. Pro Forma page 3'!O24,0,IF(N33-$B$29&gt;0,$B$25*N33,0))</f>
        <v>0</v>
      </c>
      <c r="P31" s="419">
        <f>IF('5. Sources of Funds'!$G$21&gt;'8. Pro Forma page 3'!P24,0,IF(O33-$B$29&gt;0,$B$25*O33,0))</f>
        <v>0</v>
      </c>
      <c r="Q31" s="419">
        <f>IF('5. Sources of Funds'!$G$21&gt;'8. Pro Forma page 3'!Q24,0,IF(P33-$B$29&gt;0,$B$25*P33,0))</f>
        <v>0</v>
      </c>
      <c r="R31" s="419">
        <f>IF('5. Sources of Funds'!$G$21&gt;'8. Pro Forma page 3'!R24,0,IF(Q33-$B$29&gt;0,$B$25*Q33,0))</f>
        <v>0</v>
      </c>
      <c r="S31" s="419">
        <f>IF('5. Sources of Funds'!$G$21&gt;'8. Pro Forma page 3'!S24,0,IF(R33-$B$29&gt;0,$B$25*R33,0))</f>
        <v>0</v>
      </c>
      <c r="T31" s="419">
        <f>IF('5. Sources of Funds'!$G$21&gt;'8. Pro Forma page 3'!T24,0,IF(S33-$B$29&gt;0,$B$25*S33,0))</f>
        <v>0</v>
      </c>
      <c r="U31" s="419">
        <f>IF('5. Sources of Funds'!$G$21&gt;'8. Pro Forma page 3'!U24,0,IF(T33-$B$29&gt;0,$B$25*T33,0))</f>
        <v>0</v>
      </c>
      <c r="V31" s="419">
        <f>IF('5. Sources of Funds'!$G$21&gt;'8. Pro Forma page 3'!V24,0,IF(U33-$B$29&gt;0,$B$25*U33,0))</f>
        <v>0</v>
      </c>
      <c r="W31" s="419">
        <f>IF('5. Sources of Funds'!$G$21&gt;'8. Pro Forma page 3'!W24,0,IF(V33-$B$29&gt;0,$B$25*V33,0))</f>
        <v>0</v>
      </c>
      <c r="X31" s="419">
        <f>IF('5. Sources of Funds'!$G$21&gt;'8. Pro Forma page 3'!X24,0,IF(W33-$B$29&gt;0,$B$25*W33,0))</f>
        <v>0</v>
      </c>
      <c r="Y31" s="419">
        <f>IF('5. Sources of Funds'!$G$21&gt;'8. Pro Forma page 3'!Y24,0,IF(X33-$B$29&gt;0,$B$25*X33,0))</f>
        <v>0</v>
      </c>
      <c r="Z31" s="419">
        <f>IF('5. Sources of Funds'!$G$21&gt;'8. Pro Forma page 3'!Z24,0,IF(Y33-$B$29&gt;0,$B$25*Y33,0))</f>
        <v>0</v>
      </c>
      <c r="AA31" s="419">
        <f>IF('5. Sources of Funds'!$G$21&gt;'8. Pro Forma page 3'!AA24,0,IF(Z33-$B$29&gt;0,$B$25*Z33,0))</f>
        <v>0</v>
      </c>
      <c r="AB31" s="419">
        <f>IF('5. Sources of Funds'!$G$21&gt;'8. Pro Forma page 3'!AB24,0,IF(AA33-$B$29&gt;0,$B$25*AA33,0))</f>
        <v>0</v>
      </c>
      <c r="AC31" s="419">
        <f>IF('5. Sources of Funds'!$G$21&gt;'8. Pro Forma page 3'!AC24,0,IF(AB33-$B$29&gt;0,$B$25*AB33,0))</f>
        <v>0</v>
      </c>
      <c r="AD31" s="419">
        <f>IF('5. Sources of Funds'!$G$21&gt;'8. Pro Forma page 3'!AD24,0,IF(AC33-$B$29&gt;0,$B$25*AC33,0))</f>
        <v>0</v>
      </c>
      <c r="AE31" s="419">
        <f>IF('5. Sources of Funds'!$G$21&gt;'8. Pro Forma page 3'!AE24,0,IF(AD33-$B$29&gt;0,$B$25*AD33,0))</f>
        <v>0</v>
      </c>
      <c r="AF31" s="419">
        <f>IF('5. Sources of Funds'!$G$21&gt;'8. Pro Forma page 3'!AF24,0,IF(AE33-$B$29&gt;0,$B$25*AE33,0))</f>
        <v>0</v>
      </c>
    </row>
    <row r="32" spans="1:32" s="13" customFormat="1" ht="15.75">
      <c r="A32" s="418" t="s">
        <v>89</v>
      </c>
      <c r="B32" s="419"/>
      <c r="C32" s="419">
        <f t="shared" ref="C32:AF32" si="6">C30-C31</f>
        <v>0</v>
      </c>
      <c r="D32" s="419">
        <f t="shared" si="6"/>
        <v>0</v>
      </c>
      <c r="E32" s="419">
        <f t="shared" si="6"/>
        <v>0</v>
      </c>
      <c r="F32" s="419">
        <f t="shared" si="6"/>
        <v>0</v>
      </c>
      <c r="G32" s="419">
        <f t="shared" si="6"/>
        <v>0</v>
      </c>
      <c r="H32" s="419">
        <f t="shared" si="6"/>
        <v>0</v>
      </c>
      <c r="I32" s="419">
        <f t="shared" si="6"/>
        <v>0</v>
      </c>
      <c r="J32" s="419">
        <f t="shared" si="6"/>
        <v>0</v>
      </c>
      <c r="K32" s="419">
        <f t="shared" si="6"/>
        <v>0</v>
      </c>
      <c r="L32" s="419">
        <f t="shared" si="6"/>
        <v>0</v>
      </c>
      <c r="M32" s="419">
        <f t="shared" si="6"/>
        <v>0</v>
      </c>
      <c r="N32" s="419">
        <f t="shared" si="6"/>
        <v>0</v>
      </c>
      <c r="O32" s="419">
        <f t="shared" si="6"/>
        <v>0</v>
      </c>
      <c r="P32" s="419">
        <f t="shared" si="6"/>
        <v>0</v>
      </c>
      <c r="Q32" s="419">
        <f t="shared" si="6"/>
        <v>0</v>
      </c>
      <c r="R32" s="419">
        <f t="shared" si="6"/>
        <v>0</v>
      </c>
      <c r="S32" s="419">
        <f t="shared" si="6"/>
        <v>0</v>
      </c>
      <c r="T32" s="419">
        <f t="shared" si="6"/>
        <v>0</v>
      </c>
      <c r="U32" s="419">
        <f t="shared" si="6"/>
        <v>0</v>
      </c>
      <c r="V32" s="419">
        <f t="shared" si="6"/>
        <v>0</v>
      </c>
      <c r="W32" s="419">
        <f t="shared" si="6"/>
        <v>0</v>
      </c>
      <c r="X32" s="419">
        <f t="shared" si="6"/>
        <v>0</v>
      </c>
      <c r="Y32" s="419">
        <f t="shared" si="6"/>
        <v>0</v>
      </c>
      <c r="Z32" s="419">
        <f t="shared" si="6"/>
        <v>0</v>
      </c>
      <c r="AA32" s="419">
        <f t="shared" si="6"/>
        <v>0</v>
      </c>
      <c r="AB32" s="419">
        <f t="shared" si="6"/>
        <v>0</v>
      </c>
      <c r="AC32" s="419">
        <f t="shared" si="6"/>
        <v>0</v>
      </c>
      <c r="AD32" s="419">
        <f t="shared" si="6"/>
        <v>0</v>
      </c>
      <c r="AE32" s="419">
        <f t="shared" si="6"/>
        <v>0</v>
      </c>
      <c r="AF32" s="419">
        <f t="shared" si="6"/>
        <v>0</v>
      </c>
    </row>
    <row r="33" spans="1:32" s="13" customFormat="1" ht="15.75">
      <c r="A33" s="418" t="s">
        <v>124</v>
      </c>
      <c r="B33" s="419"/>
      <c r="C33" s="419">
        <f>B27-C32</f>
        <v>0</v>
      </c>
      <c r="D33" s="419">
        <f t="shared" ref="D33:AF33" si="7">C35-D32</f>
        <v>0</v>
      </c>
      <c r="E33" s="419">
        <f t="shared" si="7"/>
        <v>0</v>
      </c>
      <c r="F33" s="419">
        <f t="shared" si="7"/>
        <v>0</v>
      </c>
      <c r="G33" s="419">
        <f t="shared" si="7"/>
        <v>0</v>
      </c>
      <c r="H33" s="419">
        <f t="shared" si="7"/>
        <v>0</v>
      </c>
      <c r="I33" s="419">
        <f t="shared" si="7"/>
        <v>0</v>
      </c>
      <c r="J33" s="419">
        <f t="shared" si="7"/>
        <v>0</v>
      </c>
      <c r="K33" s="419">
        <f t="shared" si="7"/>
        <v>0</v>
      </c>
      <c r="L33" s="419">
        <f t="shared" si="7"/>
        <v>0</v>
      </c>
      <c r="M33" s="419">
        <f t="shared" si="7"/>
        <v>0</v>
      </c>
      <c r="N33" s="419">
        <f t="shared" si="7"/>
        <v>0</v>
      </c>
      <c r="O33" s="419">
        <f t="shared" si="7"/>
        <v>0</v>
      </c>
      <c r="P33" s="419">
        <f t="shared" si="7"/>
        <v>0</v>
      </c>
      <c r="Q33" s="419">
        <f t="shared" si="7"/>
        <v>0</v>
      </c>
      <c r="R33" s="419">
        <f t="shared" si="7"/>
        <v>0</v>
      </c>
      <c r="S33" s="419">
        <f t="shared" si="7"/>
        <v>0</v>
      </c>
      <c r="T33" s="419">
        <f t="shared" si="7"/>
        <v>0</v>
      </c>
      <c r="U33" s="419">
        <f t="shared" si="7"/>
        <v>0</v>
      </c>
      <c r="V33" s="419">
        <f t="shared" si="7"/>
        <v>0</v>
      </c>
      <c r="W33" s="419">
        <f t="shared" si="7"/>
        <v>0</v>
      </c>
      <c r="X33" s="419">
        <f t="shared" si="7"/>
        <v>0</v>
      </c>
      <c r="Y33" s="419">
        <f t="shared" si="7"/>
        <v>0</v>
      </c>
      <c r="Z33" s="419">
        <f t="shared" si="7"/>
        <v>0</v>
      </c>
      <c r="AA33" s="419">
        <f t="shared" si="7"/>
        <v>0</v>
      </c>
      <c r="AB33" s="419">
        <f t="shared" si="7"/>
        <v>0</v>
      </c>
      <c r="AC33" s="419">
        <f t="shared" si="7"/>
        <v>0</v>
      </c>
      <c r="AD33" s="419">
        <f t="shared" si="7"/>
        <v>0</v>
      </c>
      <c r="AE33" s="419">
        <f t="shared" si="7"/>
        <v>0</v>
      </c>
      <c r="AF33" s="419">
        <f t="shared" si="7"/>
        <v>0</v>
      </c>
    </row>
    <row r="34" spans="1:32" s="13" customFormat="1" ht="15.75">
      <c r="A34" s="401" t="s">
        <v>98</v>
      </c>
      <c r="B34" s="401"/>
      <c r="C34" s="419">
        <f>IF(C33=0,0,+B25*B27-C31)</f>
        <v>0</v>
      </c>
      <c r="D34" s="419">
        <f t="shared" ref="D34:AF34" si="8">IF(D33=0,0,$B$25*(C33+C34)-D31)</f>
        <v>0</v>
      </c>
      <c r="E34" s="419">
        <f t="shared" si="8"/>
        <v>0</v>
      </c>
      <c r="F34" s="419">
        <f t="shared" si="8"/>
        <v>0</v>
      </c>
      <c r="G34" s="419">
        <f t="shared" si="8"/>
        <v>0</v>
      </c>
      <c r="H34" s="419">
        <f t="shared" si="8"/>
        <v>0</v>
      </c>
      <c r="I34" s="419">
        <f t="shared" si="8"/>
        <v>0</v>
      </c>
      <c r="J34" s="419">
        <f t="shared" si="8"/>
        <v>0</v>
      </c>
      <c r="K34" s="419">
        <f t="shared" si="8"/>
        <v>0</v>
      </c>
      <c r="L34" s="419">
        <f t="shared" si="8"/>
        <v>0</v>
      </c>
      <c r="M34" s="419">
        <f t="shared" si="8"/>
        <v>0</v>
      </c>
      <c r="N34" s="419">
        <f t="shared" si="8"/>
        <v>0</v>
      </c>
      <c r="O34" s="419">
        <f t="shared" si="8"/>
        <v>0</v>
      </c>
      <c r="P34" s="419">
        <f t="shared" si="8"/>
        <v>0</v>
      </c>
      <c r="Q34" s="419">
        <f t="shared" si="8"/>
        <v>0</v>
      </c>
      <c r="R34" s="419">
        <f t="shared" si="8"/>
        <v>0</v>
      </c>
      <c r="S34" s="419">
        <f t="shared" si="8"/>
        <v>0</v>
      </c>
      <c r="T34" s="419">
        <f t="shared" si="8"/>
        <v>0</v>
      </c>
      <c r="U34" s="419">
        <f t="shared" si="8"/>
        <v>0</v>
      </c>
      <c r="V34" s="419">
        <f t="shared" si="8"/>
        <v>0</v>
      </c>
      <c r="W34" s="419">
        <f t="shared" si="8"/>
        <v>0</v>
      </c>
      <c r="X34" s="419">
        <f t="shared" si="8"/>
        <v>0</v>
      </c>
      <c r="Y34" s="419">
        <f t="shared" si="8"/>
        <v>0</v>
      </c>
      <c r="Z34" s="419">
        <f t="shared" si="8"/>
        <v>0</v>
      </c>
      <c r="AA34" s="419">
        <f t="shared" si="8"/>
        <v>0</v>
      </c>
      <c r="AB34" s="419">
        <f t="shared" si="8"/>
        <v>0</v>
      </c>
      <c r="AC34" s="419">
        <f t="shared" si="8"/>
        <v>0</v>
      </c>
      <c r="AD34" s="419">
        <f t="shared" si="8"/>
        <v>0</v>
      </c>
      <c r="AE34" s="419">
        <f t="shared" si="8"/>
        <v>0</v>
      </c>
      <c r="AF34" s="419">
        <f t="shared" si="8"/>
        <v>0</v>
      </c>
    </row>
    <row r="35" spans="1:32" s="13" customFormat="1" ht="15.75">
      <c r="A35" s="439" t="s">
        <v>125</v>
      </c>
      <c r="B35" s="439"/>
      <c r="C35" s="440">
        <f t="shared" ref="C35:AF35" si="9">C34+C33</f>
        <v>0</v>
      </c>
      <c r="D35" s="440">
        <f t="shared" si="9"/>
        <v>0</v>
      </c>
      <c r="E35" s="440">
        <f t="shared" si="9"/>
        <v>0</v>
      </c>
      <c r="F35" s="440">
        <f t="shared" si="9"/>
        <v>0</v>
      </c>
      <c r="G35" s="440">
        <f t="shared" si="9"/>
        <v>0</v>
      </c>
      <c r="H35" s="440">
        <f t="shared" si="9"/>
        <v>0</v>
      </c>
      <c r="I35" s="440">
        <f t="shared" si="9"/>
        <v>0</v>
      </c>
      <c r="J35" s="440">
        <f t="shared" si="9"/>
        <v>0</v>
      </c>
      <c r="K35" s="440">
        <f t="shared" si="9"/>
        <v>0</v>
      </c>
      <c r="L35" s="440">
        <f t="shared" si="9"/>
        <v>0</v>
      </c>
      <c r="M35" s="440">
        <f t="shared" si="9"/>
        <v>0</v>
      </c>
      <c r="N35" s="440">
        <f t="shared" si="9"/>
        <v>0</v>
      </c>
      <c r="O35" s="440">
        <f t="shared" si="9"/>
        <v>0</v>
      </c>
      <c r="P35" s="440">
        <f t="shared" si="9"/>
        <v>0</v>
      </c>
      <c r="Q35" s="440">
        <f t="shared" si="9"/>
        <v>0</v>
      </c>
      <c r="R35" s="440">
        <f t="shared" si="9"/>
        <v>0</v>
      </c>
      <c r="S35" s="440">
        <f t="shared" si="9"/>
        <v>0</v>
      </c>
      <c r="T35" s="440">
        <f t="shared" si="9"/>
        <v>0</v>
      </c>
      <c r="U35" s="440">
        <f t="shared" si="9"/>
        <v>0</v>
      </c>
      <c r="V35" s="440">
        <f t="shared" si="9"/>
        <v>0</v>
      </c>
      <c r="W35" s="440">
        <f t="shared" si="9"/>
        <v>0</v>
      </c>
      <c r="X35" s="440">
        <f t="shared" si="9"/>
        <v>0</v>
      </c>
      <c r="Y35" s="440">
        <f t="shared" si="9"/>
        <v>0</v>
      </c>
      <c r="Z35" s="440">
        <f t="shared" si="9"/>
        <v>0</v>
      </c>
      <c r="AA35" s="440">
        <f t="shared" si="9"/>
        <v>0</v>
      </c>
      <c r="AB35" s="440">
        <f t="shared" si="9"/>
        <v>0</v>
      </c>
      <c r="AC35" s="440">
        <f t="shared" si="9"/>
        <v>0</v>
      </c>
      <c r="AD35" s="440">
        <f t="shared" si="9"/>
        <v>0</v>
      </c>
      <c r="AE35" s="440">
        <f t="shared" si="9"/>
        <v>0</v>
      </c>
      <c r="AF35" s="440">
        <f t="shared" si="9"/>
        <v>0</v>
      </c>
    </row>
  </sheetData>
  <pageMargins left="0.7" right="0.7" top="0.75" bottom="0.75" header="0.3" footer="0.3"/>
  <pageSetup scale="54" orientation="landscape" horizontalDpi="300" verticalDpi="300" r:id="rId1"/>
  <colBreaks count="1" manualBreakCount="1">
    <brk id="17"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F40"/>
  <sheetViews>
    <sheetView view="pageBreakPreview" zoomScaleNormal="100" zoomScaleSheetLayoutView="100" workbookViewId="0"/>
  </sheetViews>
  <sheetFormatPr defaultColWidth="8.6640625" defaultRowHeight="15"/>
  <cols>
    <col min="1" max="1" width="15.109375" customWidth="1"/>
    <col min="2" max="2" width="8.88671875" customWidth="1"/>
  </cols>
  <sheetData>
    <row r="1" spans="1:32" s="13" customFormat="1" ht="21">
      <c r="A1" s="435" t="s">
        <v>194</v>
      </c>
      <c r="B1" s="430"/>
      <c r="C1" s="441"/>
      <c r="D1" s="441"/>
      <c r="E1" s="441"/>
      <c r="F1" s="441"/>
      <c r="G1" s="441"/>
      <c r="H1" s="441"/>
      <c r="I1" s="442" t="s">
        <v>50</v>
      </c>
      <c r="J1" s="441"/>
      <c r="K1" s="441"/>
      <c r="L1" s="441"/>
      <c r="M1" s="441"/>
      <c r="N1" s="441"/>
      <c r="O1" s="441"/>
      <c r="P1" s="441"/>
      <c r="Q1" s="441"/>
      <c r="R1" s="441"/>
      <c r="S1" s="441"/>
      <c r="T1" s="441"/>
      <c r="U1" s="441"/>
      <c r="V1" s="441"/>
      <c r="W1" s="441"/>
      <c r="X1" s="441"/>
      <c r="Y1" s="441"/>
      <c r="Z1" s="441"/>
      <c r="AA1" s="441"/>
      <c r="AB1" s="441"/>
      <c r="AC1" s="441"/>
      <c r="AD1" s="441"/>
      <c r="AE1" s="441"/>
      <c r="AF1" s="441"/>
    </row>
    <row r="2" spans="1:32" s="13" customFormat="1" ht="15.75">
      <c r="A2" s="411" t="s">
        <v>202</v>
      </c>
      <c r="B2" s="418"/>
      <c r="C2" s="401">
        <f>'8. Pro Forma page 3'!C24</f>
        <v>1</v>
      </c>
      <c r="D2" s="401">
        <f>'8. Pro Forma page 3'!D24</f>
        <v>2</v>
      </c>
      <c r="E2" s="401">
        <f>'8. Pro Forma page 3'!E24</f>
        <v>3</v>
      </c>
      <c r="F2" s="401">
        <f>'8. Pro Forma page 3'!F24</f>
        <v>4</v>
      </c>
      <c r="G2" s="401">
        <f>'8. Pro Forma page 3'!G24</f>
        <v>5</v>
      </c>
      <c r="H2" s="401">
        <f>'8. Pro Forma page 3'!H24</f>
        <v>6</v>
      </c>
      <c r="I2" s="401">
        <f>'8. Pro Forma page 3'!I24</f>
        <v>7</v>
      </c>
      <c r="J2" s="401">
        <f>'8. Pro Forma page 3'!J24</f>
        <v>8</v>
      </c>
      <c r="K2" s="401">
        <f>'8. Pro Forma page 3'!K24</f>
        <v>9</v>
      </c>
      <c r="L2" s="401">
        <f>'8. Pro Forma page 3'!L24</f>
        <v>10</v>
      </c>
      <c r="M2" s="401">
        <f>'8. Pro Forma page 3'!M24</f>
        <v>11</v>
      </c>
      <c r="N2" s="401">
        <f>'8. Pro Forma page 3'!N24</f>
        <v>12</v>
      </c>
      <c r="O2" s="401">
        <f>'8. Pro Forma page 3'!O24</f>
        <v>13</v>
      </c>
      <c r="P2" s="401">
        <f>'8. Pro Forma page 3'!P24</f>
        <v>14</v>
      </c>
      <c r="Q2" s="401">
        <f>'8. Pro Forma page 3'!Q24</f>
        <v>15</v>
      </c>
      <c r="R2" s="401">
        <f>'8. Pro Forma page 3'!R24</f>
        <v>16</v>
      </c>
      <c r="S2" s="401">
        <f>'8. Pro Forma page 3'!S24</f>
        <v>17</v>
      </c>
      <c r="T2" s="401">
        <f>'8. Pro Forma page 3'!T24</f>
        <v>18</v>
      </c>
      <c r="U2" s="401">
        <f>'8. Pro Forma page 3'!U24</f>
        <v>19</v>
      </c>
      <c r="V2" s="401">
        <f>'8. Pro Forma page 3'!V24</f>
        <v>20</v>
      </c>
      <c r="W2" s="401">
        <f>'8. Pro Forma page 3'!W24</f>
        <v>21</v>
      </c>
      <c r="X2" s="401">
        <f>'8. Pro Forma page 3'!X24</f>
        <v>22</v>
      </c>
      <c r="Y2" s="401">
        <f>'8. Pro Forma page 3'!Y24</f>
        <v>23</v>
      </c>
      <c r="Z2" s="401">
        <f>'8. Pro Forma page 3'!Z24</f>
        <v>24</v>
      </c>
      <c r="AA2" s="401">
        <f>'8. Pro Forma page 3'!AA24</f>
        <v>25</v>
      </c>
      <c r="AB2" s="401">
        <f>'8. Pro Forma page 3'!AB24</f>
        <v>26</v>
      </c>
      <c r="AC2" s="401">
        <f>'8. Pro Forma page 3'!AC24</f>
        <v>27</v>
      </c>
      <c r="AD2" s="401">
        <f>'8. Pro Forma page 3'!AD24</f>
        <v>28</v>
      </c>
      <c r="AE2" s="401">
        <f>'8. Pro Forma page 3'!AE24</f>
        <v>29</v>
      </c>
      <c r="AF2" s="401">
        <f>'8. Pro Forma page 3'!AF24</f>
        <v>30</v>
      </c>
    </row>
    <row r="3" spans="1:32" s="13" customFormat="1" ht="15.75">
      <c r="A3" s="406" t="s">
        <v>48</v>
      </c>
      <c r="B3" s="406" t="s">
        <v>48</v>
      </c>
      <c r="C3" s="406" t="s">
        <v>48</v>
      </c>
      <c r="D3" s="406" t="s">
        <v>48</v>
      </c>
      <c r="E3" s="406" t="s">
        <v>48</v>
      </c>
      <c r="F3" s="406" t="s">
        <v>48</v>
      </c>
      <c r="G3" s="406" t="s">
        <v>48</v>
      </c>
      <c r="H3" s="406" t="s">
        <v>48</v>
      </c>
      <c r="I3" s="406" t="s">
        <v>48</v>
      </c>
      <c r="J3" s="406" t="s">
        <v>48</v>
      </c>
      <c r="K3" s="406" t="s">
        <v>48</v>
      </c>
      <c r="L3" s="406" t="s">
        <v>48</v>
      </c>
      <c r="M3" s="406" t="s">
        <v>48</v>
      </c>
      <c r="N3" s="406" t="s">
        <v>48</v>
      </c>
      <c r="O3" s="406" t="s">
        <v>48</v>
      </c>
      <c r="P3" s="406" t="s">
        <v>48</v>
      </c>
      <c r="Q3" s="406" t="s">
        <v>48</v>
      </c>
      <c r="R3" s="406" t="s">
        <v>48</v>
      </c>
      <c r="S3" s="406" t="s">
        <v>48</v>
      </c>
      <c r="T3" s="406" t="s">
        <v>48</v>
      </c>
      <c r="U3" s="406" t="s">
        <v>48</v>
      </c>
      <c r="V3" s="406" t="s">
        <v>48</v>
      </c>
      <c r="W3" s="406" t="s">
        <v>48</v>
      </c>
      <c r="X3" s="406" t="s">
        <v>48</v>
      </c>
      <c r="Y3" s="406" t="s">
        <v>48</v>
      </c>
      <c r="Z3" s="406" t="s">
        <v>48</v>
      </c>
      <c r="AA3" s="406" t="s">
        <v>48</v>
      </c>
      <c r="AB3" s="406" t="s">
        <v>48</v>
      </c>
      <c r="AC3" s="406" t="s">
        <v>48</v>
      </c>
      <c r="AD3" s="406" t="s">
        <v>48</v>
      </c>
      <c r="AE3" s="406" t="s">
        <v>48</v>
      </c>
      <c r="AF3" s="406" t="s">
        <v>48</v>
      </c>
    </row>
    <row r="4" spans="1:32" s="13" customFormat="1" ht="15.75">
      <c r="A4" s="418" t="s">
        <v>93</v>
      </c>
      <c r="B4" s="432">
        <f>'5. Sources of Funds'!D22</f>
        <v>0</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row>
    <row r="5" spans="1:32" s="13" customFormat="1" ht="15.75">
      <c r="A5" s="418" t="s">
        <v>166</v>
      </c>
      <c r="B5" s="433">
        <f>'5. Sources of Funds'!E22</f>
        <v>0</v>
      </c>
      <c r="C5" s="432"/>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row>
    <row r="6" spans="1:32" s="13" customFormat="1" ht="15.75">
      <c r="A6" s="401" t="s">
        <v>167</v>
      </c>
      <c r="B6" s="407">
        <f>'5. Sources of Funds'!C22</f>
        <v>0</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row>
    <row r="7" spans="1:32" s="13" customFormat="1" ht="15.75">
      <c r="A7" s="401" t="s">
        <v>168</v>
      </c>
      <c r="B7" s="419" t="e">
        <f>IF('5. Sources of Funds'!G22=1,'10. Pro Forma page 5'!B6,INDEX(C14:AF14,,'5. Sources of Funds'!G22-1))</f>
        <v>#VALUE!</v>
      </c>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row>
    <row r="8" spans="1:32" s="13" customFormat="1" ht="15.75">
      <c r="A8" s="401" t="s">
        <v>94</v>
      </c>
      <c r="B8" s="407">
        <f>IF(B5=0,0,12*PMT(B4/12,B5*12,-B7))</f>
        <v>0</v>
      </c>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row>
    <row r="9" spans="1:32" s="13" customFormat="1" ht="15.75">
      <c r="A9" s="418" t="s">
        <v>165</v>
      </c>
      <c r="B9" s="419"/>
      <c r="C9" s="419">
        <f>IF('5. Sources of Funds'!$G$22&gt;'8. Pro Forma page 3'!C24,0,B8)</f>
        <v>0</v>
      </c>
      <c r="D9" s="419">
        <f>IF('5. Sources of Funds'!$G$22&gt;'8. Pro Forma page 3'!D24,0,IF(C12-$B$8&gt;0,$B$8,C12))</f>
        <v>0</v>
      </c>
      <c r="E9" s="419">
        <f>IF('5. Sources of Funds'!$G$22&gt;'8. Pro Forma page 3'!E24,0,IF(D12-$B$8&gt;0,$B$8,D12))</f>
        <v>0</v>
      </c>
      <c r="F9" s="419">
        <f>IF('5. Sources of Funds'!$G$22&gt;'8. Pro Forma page 3'!F24,0,IF(E12-$B$8&gt;0,$B$8,E12))</f>
        <v>0</v>
      </c>
      <c r="G9" s="419">
        <f>IF('5. Sources of Funds'!$G$22&gt;'8. Pro Forma page 3'!G24,0,IF(F12-$B$8&gt;0,$B$8,F12))</f>
        <v>0</v>
      </c>
      <c r="H9" s="419">
        <f>IF('5. Sources of Funds'!$G$22&gt;'8. Pro Forma page 3'!H24,0,IF(G12-$B$8&gt;0,$B$8,G12))</f>
        <v>0</v>
      </c>
      <c r="I9" s="419">
        <f>IF('5. Sources of Funds'!$G$22&gt;'8. Pro Forma page 3'!I24,0,IF(H12-$B$8&gt;0,$B$8,H12))</f>
        <v>0</v>
      </c>
      <c r="J9" s="419">
        <f>IF('5. Sources of Funds'!$G$22&gt;'8. Pro Forma page 3'!J24,0,IF(I12-$B$8&gt;0,$B$8,I12))</f>
        <v>0</v>
      </c>
      <c r="K9" s="419">
        <f>IF('5. Sources of Funds'!$G$22&gt;'8. Pro Forma page 3'!K24,0,IF(J12-$B$8&gt;0,$B$8,J12))</f>
        <v>0</v>
      </c>
      <c r="L9" s="419">
        <f>IF('5. Sources of Funds'!$G$22&gt;'8. Pro Forma page 3'!L24,0,IF(K12-$B$8&gt;0,$B$8,K12))</f>
        <v>0</v>
      </c>
      <c r="M9" s="419">
        <f>IF('5. Sources of Funds'!$G$22&gt;'8. Pro Forma page 3'!M24,0,IF(L12-$B$8&gt;0,$B$8,L12))</f>
        <v>0</v>
      </c>
      <c r="N9" s="419">
        <f>IF('5. Sources of Funds'!$G$22&gt;'8. Pro Forma page 3'!N24,0,IF(M12-$B$8&gt;0,$B$8,M12))</f>
        <v>0</v>
      </c>
      <c r="O9" s="419">
        <f>IF('5. Sources of Funds'!$G$22&gt;'8. Pro Forma page 3'!O24,0,IF(N12-$B$8&gt;0,$B$8,N12))</f>
        <v>0</v>
      </c>
      <c r="P9" s="419">
        <f>IF('5. Sources of Funds'!$G$22&gt;'8. Pro Forma page 3'!P24,0,IF(O12-$B$8&gt;0,$B$8,O12))</f>
        <v>0</v>
      </c>
      <c r="Q9" s="419">
        <f>IF('5. Sources of Funds'!$G$22&gt;'8. Pro Forma page 3'!Q24,0,IF(P12-$B$8&gt;0,$B$8,P12))</f>
        <v>0</v>
      </c>
      <c r="R9" s="419">
        <f>IF('5. Sources of Funds'!$G$22&gt;'8. Pro Forma page 3'!R24,0,IF(Q12-$B$8&gt;0,$B$8,Q12))</f>
        <v>0</v>
      </c>
      <c r="S9" s="419">
        <f>IF('5. Sources of Funds'!$G$22&gt;'8. Pro Forma page 3'!S24,0,IF(R12-$B$8&gt;0,$B$8,R12))</f>
        <v>0</v>
      </c>
      <c r="T9" s="419">
        <f>IF('5. Sources of Funds'!$G$22&gt;'8. Pro Forma page 3'!T24,0,IF(S12-$B$8&gt;0,$B$8,S12))</f>
        <v>0</v>
      </c>
      <c r="U9" s="419">
        <f>IF('5. Sources of Funds'!$G$22&gt;'8. Pro Forma page 3'!U24,0,IF(T12-$B$8&gt;0,$B$8,T12))</f>
        <v>0</v>
      </c>
      <c r="V9" s="419">
        <f>IF('5. Sources of Funds'!$G$22&gt;'8. Pro Forma page 3'!V24,0,IF(U12-$B$8&gt;0,$B$8,U12))</f>
        <v>0</v>
      </c>
      <c r="W9" s="419">
        <f>IF('5. Sources of Funds'!$G$22&gt;'8. Pro Forma page 3'!W24,0,IF(V12-$B$8&gt;0,$B$8,V12))</f>
        <v>0</v>
      </c>
      <c r="X9" s="419">
        <f>IF('5. Sources of Funds'!$G$22&gt;'8. Pro Forma page 3'!X24,0,IF(W12-$B$8&gt;0,$B$8,W12))</f>
        <v>0</v>
      </c>
      <c r="Y9" s="419">
        <f>IF('5. Sources of Funds'!$G$22&gt;'8. Pro Forma page 3'!Y24,0,IF(X12-$B$8&gt;0,$B$8,X12))</f>
        <v>0</v>
      </c>
      <c r="Z9" s="419">
        <f>IF('5. Sources of Funds'!$G$22&gt;'8. Pro Forma page 3'!Z24,0,IF(Y12-$B$8&gt;0,$B$8,Y12))</f>
        <v>0</v>
      </c>
      <c r="AA9" s="419">
        <f>IF('5. Sources of Funds'!$G$22&gt;'8. Pro Forma page 3'!AA24,0,IF(Z12-$B$8&gt;0,$B$8,Z12))</f>
        <v>0</v>
      </c>
      <c r="AB9" s="419">
        <f>IF('5. Sources of Funds'!$G$22&gt;'8. Pro Forma page 3'!AB24,0,IF(AA12-$B$8&gt;0,$B$8,AA12))</f>
        <v>0</v>
      </c>
      <c r="AC9" s="419">
        <f>IF('5. Sources of Funds'!$G$22&gt;'8. Pro Forma page 3'!AC24,0,IF(AB12-$B$8&gt;0,$B$8,AB12))</f>
        <v>0</v>
      </c>
      <c r="AD9" s="419">
        <f>IF('5. Sources of Funds'!$G$22&gt;'8. Pro Forma page 3'!AD24,0,IF(AC12-$B$8&gt;0,$B$8,AC12))</f>
        <v>0</v>
      </c>
      <c r="AE9" s="419">
        <f>IF('5. Sources of Funds'!$G$22&gt;'8. Pro Forma page 3'!AE24,0,IF(AD12-$B$8&gt;0,$B$8,AD12))</f>
        <v>0</v>
      </c>
      <c r="AF9" s="419">
        <f>IF('5. Sources of Funds'!$G$22&gt;'8. Pro Forma page 3'!AF24,0,IF(AE12-$B$8&gt;0,$B$8,AE12))</f>
        <v>0</v>
      </c>
    </row>
    <row r="10" spans="1:32" s="13" customFormat="1" ht="15.75">
      <c r="A10" s="418" t="s">
        <v>88</v>
      </c>
      <c r="B10" s="419"/>
      <c r="C10" s="419">
        <f>IF('5. Sources of Funds'!$G$22&gt;'8. Pro Forma page 3'!C24,0,B6*$B$4)</f>
        <v>0</v>
      </c>
      <c r="D10" s="419">
        <f>IF('5. Sources of Funds'!$G$22&gt;'8. Pro Forma page 3'!D24,0,IF(C12-$B$8&gt;0,$B$4*C12,0))</f>
        <v>0</v>
      </c>
      <c r="E10" s="419">
        <f>IF('5. Sources of Funds'!$G$22&gt;'8. Pro Forma page 3'!E24,0,IF(D12-$B$8&gt;0,$B$4*D12,0))</f>
        <v>0</v>
      </c>
      <c r="F10" s="419">
        <f>IF('5. Sources of Funds'!$G$22&gt;'8. Pro Forma page 3'!F24,0,IF(E12-$B$8&gt;0,$B$4*E12,0))</f>
        <v>0</v>
      </c>
      <c r="G10" s="419">
        <f>IF('5. Sources of Funds'!$G$22&gt;'8. Pro Forma page 3'!G24,0,IF(F12-$B$8&gt;0,$B$4*F12,0))</f>
        <v>0</v>
      </c>
      <c r="H10" s="419">
        <f>IF('5. Sources of Funds'!$G$22&gt;'8. Pro Forma page 3'!H24,0,IF(G12-$B$8&gt;0,$B$4*G12,0))</f>
        <v>0</v>
      </c>
      <c r="I10" s="419">
        <f>IF('5. Sources of Funds'!$G$22&gt;'8. Pro Forma page 3'!I24,0,IF(H12-$B$8&gt;0,$B$4*H12,0))</f>
        <v>0</v>
      </c>
      <c r="J10" s="419">
        <f>IF('5. Sources of Funds'!$G$22&gt;'8. Pro Forma page 3'!J24,0,IF(I12-$B$8&gt;0,$B$4*I12,0))</f>
        <v>0</v>
      </c>
      <c r="K10" s="419">
        <f>IF('5. Sources of Funds'!$G$22&gt;'8. Pro Forma page 3'!K24,0,IF(J12-$B$8&gt;0,$B$4*J12,0))</f>
        <v>0</v>
      </c>
      <c r="L10" s="419">
        <f>IF('5. Sources of Funds'!$G$22&gt;'8. Pro Forma page 3'!L24,0,IF(K12-$B$8&gt;0,$B$4*K12,0))</f>
        <v>0</v>
      </c>
      <c r="M10" s="419">
        <f>IF('5. Sources of Funds'!$G$22&gt;'8. Pro Forma page 3'!M24,0,IF(L12-$B$8&gt;0,$B$4*L12,0))</f>
        <v>0</v>
      </c>
      <c r="N10" s="419">
        <f>IF('5. Sources of Funds'!$G$22&gt;'8. Pro Forma page 3'!N24,0,IF(M12-$B$8&gt;0,$B$4*M12,0))</f>
        <v>0</v>
      </c>
      <c r="O10" s="419">
        <f>IF('5. Sources of Funds'!$G$22&gt;'8. Pro Forma page 3'!O24,0,IF(N12-$B$8&gt;0,$B$4*N12,0))</f>
        <v>0</v>
      </c>
      <c r="P10" s="419">
        <f>IF('5. Sources of Funds'!$G$22&gt;'8. Pro Forma page 3'!P24,0,IF(O12-$B$8&gt;0,$B$4*O12,0))</f>
        <v>0</v>
      </c>
      <c r="Q10" s="419">
        <f>IF('5. Sources of Funds'!$G$22&gt;'8. Pro Forma page 3'!Q24,0,IF(P12-$B$8&gt;0,$B$4*P12,0))</f>
        <v>0</v>
      </c>
      <c r="R10" s="419">
        <f>IF('5. Sources of Funds'!$G$22&gt;'8. Pro Forma page 3'!R24,0,IF(Q12-$B$8&gt;0,$B$4*Q12,0))</f>
        <v>0</v>
      </c>
      <c r="S10" s="419">
        <f>IF('5. Sources of Funds'!$G$22&gt;'8. Pro Forma page 3'!S24,0,IF(R12-$B$8&gt;0,$B$4*R12,0))</f>
        <v>0</v>
      </c>
      <c r="T10" s="419">
        <f>IF('5. Sources of Funds'!$G$22&gt;'8. Pro Forma page 3'!T24,0,IF(S12-$B$8&gt;0,$B$4*S12,0))</f>
        <v>0</v>
      </c>
      <c r="U10" s="419">
        <f>IF('5. Sources of Funds'!$G$22&gt;'8. Pro Forma page 3'!U24,0,IF(T12-$B$8&gt;0,$B$4*T12,0))</f>
        <v>0</v>
      </c>
      <c r="V10" s="419">
        <f>IF('5. Sources of Funds'!$G$22&gt;'8. Pro Forma page 3'!V24,0,IF(U12-$B$8&gt;0,$B$4*U12,0))</f>
        <v>0</v>
      </c>
      <c r="W10" s="419">
        <f>IF('5. Sources of Funds'!$G$22&gt;'8. Pro Forma page 3'!W24,0,IF(V12-$B$8&gt;0,$B$4*V12,0))</f>
        <v>0</v>
      </c>
      <c r="X10" s="419">
        <f>IF('5. Sources of Funds'!$G$22&gt;'8. Pro Forma page 3'!X24,0,IF(W12-$B$8&gt;0,$B$4*W12,0))</f>
        <v>0</v>
      </c>
      <c r="Y10" s="419">
        <f>IF('5. Sources of Funds'!$G$22&gt;'8. Pro Forma page 3'!Y24,0,IF(X12-$B$8&gt;0,$B$4*X12,0))</f>
        <v>0</v>
      </c>
      <c r="Z10" s="419">
        <f>IF('5. Sources of Funds'!$G$22&gt;'8. Pro Forma page 3'!Z24,0,IF(Y12-$B$8&gt;0,$B$4*Y12,0))</f>
        <v>0</v>
      </c>
      <c r="AA10" s="419">
        <f>IF('5. Sources of Funds'!$G$22&gt;'8. Pro Forma page 3'!AA24,0,IF(Z12-$B$8&gt;0,$B$4*Z12,0))</f>
        <v>0</v>
      </c>
      <c r="AB10" s="419">
        <f>IF('5. Sources of Funds'!$G$22&gt;'8. Pro Forma page 3'!AB24,0,IF(AA12-$B$8&gt;0,$B$4*AA12,0))</f>
        <v>0</v>
      </c>
      <c r="AC10" s="419">
        <f>IF('5. Sources of Funds'!$G$22&gt;'8. Pro Forma page 3'!AC24,0,IF(AB12-$B$8&gt;0,$B$4*AB12,0))</f>
        <v>0</v>
      </c>
      <c r="AD10" s="419">
        <f>IF('5. Sources of Funds'!$G$22&gt;'8. Pro Forma page 3'!AD24,0,IF(AC12-$B$8&gt;0,$B$4*AC12,0))</f>
        <v>0</v>
      </c>
      <c r="AE10" s="419">
        <f>IF('5. Sources of Funds'!$G$22&gt;'8. Pro Forma page 3'!AE24,0,IF(AD12-$B$8&gt;0,$B$4*AD12,0))</f>
        <v>0</v>
      </c>
      <c r="AF10" s="419">
        <f>IF('5. Sources of Funds'!$G$22&gt;'8. Pro Forma page 3'!AF24,0,IF(AE12-$B$8&gt;0,$B$4*AE12,0))</f>
        <v>0</v>
      </c>
    </row>
    <row r="11" spans="1:32" s="13" customFormat="1" ht="15.75">
      <c r="A11" s="418" t="s">
        <v>89</v>
      </c>
      <c r="B11" s="419"/>
      <c r="C11" s="419">
        <f t="shared" ref="C11:AF11" si="0">C9-C10</f>
        <v>0</v>
      </c>
      <c r="D11" s="419">
        <f t="shared" si="0"/>
        <v>0</v>
      </c>
      <c r="E11" s="419">
        <f t="shared" si="0"/>
        <v>0</v>
      </c>
      <c r="F11" s="419">
        <f t="shared" si="0"/>
        <v>0</v>
      </c>
      <c r="G11" s="419">
        <f t="shared" si="0"/>
        <v>0</v>
      </c>
      <c r="H11" s="419">
        <f t="shared" si="0"/>
        <v>0</v>
      </c>
      <c r="I11" s="419">
        <f t="shared" si="0"/>
        <v>0</v>
      </c>
      <c r="J11" s="419">
        <f t="shared" si="0"/>
        <v>0</v>
      </c>
      <c r="K11" s="419">
        <f t="shared" si="0"/>
        <v>0</v>
      </c>
      <c r="L11" s="419">
        <f t="shared" si="0"/>
        <v>0</v>
      </c>
      <c r="M11" s="419">
        <f t="shared" si="0"/>
        <v>0</v>
      </c>
      <c r="N11" s="419">
        <f t="shared" si="0"/>
        <v>0</v>
      </c>
      <c r="O11" s="419">
        <f t="shared" si="0"/>
        <v>0</v>
      </c>
      <c r="P11" s="419">
        <f t="shared" si="0"/>
        <v>0</v>
      </c>
      <c r="Q11" s="419">
        <f t="shared" si="0"/>
        <v>0</v>
      </c>
      <c r="R11" s="419">
        <f t="shared" si="0"/>
        <v>0</v>
      </c>
      <c r="S11" s="419">
        <f t="shared" si="0"/>
        <v>0</v>
      </c>
      <c r="T11" s="419">
        <f t="shared" si="0"/>
        <v>0</v>
      </c>
      <c r="U11" s="419">
        <f t="shared" si="0"/>
        <v>0</v>
      </c>
      <c r="V11" s="419">
        <f t="shared" si="0"/>
        <v>0</v>
      </c>
      <c r="W11" s="419">
        <f t="shared" si="0"/>
        <v>0</v>
      </c>
      <c r="X11" s="419">
        <f t="shared" si="0"/>
        <v>0</v>
      </c>
      <c r="Y11" s="419">
        <f t="shared" si="0"/>
        <v>0</v>
      </c>
      <c r="Z11" s="419">
        <f t="shared" si="0"/>
        <v>0</v>
      </c>
      <c r="AA11" s="419">
        <f t="shared" si="0"/>
        <v>0</v>
      </c>
      <c r="AB11" s="419">
        <f t="shared" si="0"/>
        <v>0</v>
      </c>
      <c r="AC11" s="419">
        <f t="shared" si="0"/>
        <v>0</v>
      </c>
      <c r="AD11" s="419">
        <f t="shared" si="0"/>
        <v>0</v>
      </c>
      <c r="AE11" s="419">
        <f t="shared" si="0"/>
        <v>0</v>
      </c>
      <c r="AF11" s="419">
        <f t="shared" si="0"/>
        <v>0</v>
      </c>
    </row>
    <row r="12" spans="1:32" s="13" customFormat="1" ht="15.75">
      <c r="A12" s="418" t="s">
        <v>124</v>
      </c>
      <c r="B12" s="419"/>
      <c r="C12" s="419">
        <f>B6-C11</f>
        <v>0</v>
      </c>
      <c r="D12" s="419">
        <f t="shared" ref="D12:AF12" si="1">C14-D11</f>
        <v>0</v>
      </c>
      <c r="E12" s="419">
        <f t="shared" si="1"/>
        <v>0</v>
      </c>
      <c r="F12" s="419">
        <f t="shared" si="1"/>
        <v>0</v>
      </c>
      <c r="G12" s="419">
        <f t="shared" si="1"/>
        <v>0</v>
      </c>
      <c r="H12" s="419">
        <f t="shared" si="1"/>
        <v>0</v>
      </c>
      <c r="I12" s="419">
        <f t="shared" si="1"/>
        <v>0</v>
      </c>
      <c r="J12" s="419">
        <f t="shared" si="1"/>
        <v>0</v>
      </c>
      <c r="K12" s="419">
        <f t="shared" si="1"/>
        <v>0</v>
      </c>
      <c r="L12" s="419">
        <f t="shared" si="1"/>
        <v>0</v>
      </c>
      <c r="M12" s="419">
        <f t="shared" si="1"/>
        <v>0</v>
      </c>
      <c r="N12" s="419">
        <f t="shared" si="1"/>
        <v>0</v>
      </c>
      <c r="O12" s="419">
        <f t="shared" si="1"/>
        <v>0</v>
      </c>
      <c r="P12" s="419">
        <f t="shared" si="1"/>
        <v>0</v>
      </c>
      <c r="Q12" s="419">
        <f t="shared" si="1"/>
        <v>0</v>
      </c>
      <c r="R12" s="419">
        <f t="shared" si="1"/>
        <v>0</v>
      </c>
      <c r="S12" s="419">
        <f t="shared" si="1"/>
        <v>0</v>
      </c>
      <c r="T12" s="419">
        <f t="shared" si="1"/>
        <v>0</v>
      </c>
      <c r="U12" s="419">
        <f t="shared" si="1"/>
        <v>0</v>
      </c>
      <c r="V12" s="419">
        <f t="shared" si="1"/>
        <v>0</v>
      </c>
      <c r="W12" s="419">
        <f t="shared" si="1"/>
        <v>0</v>
      </c>
      <c r="X12" s="419">
        <f t="shared" si="1"/>
        <v>0</v>
      </c>
      <c r="Y12" s="419">
        <f t="shared" si="1"/>
        <v>0</v>
      </c>
      <c r="Z12" s="419">
        <f t="shared" si="1"/>
        <v>0</v>
      </c>
      <c r="AA12" s="419">
        <f t="shared" si="1"/>
        <v>0</v>
      </c>
      <c r="AB12" s="419">
        <f t="shared" si="1"/>
        <v>0</v>
      </c>
      <c r="AC12" s="419">
        <f t="shared" si="1"/>
        <v>0</v>
      </c>
      <c r="AD12" s="419">
        <f t="shared" si="1"/>
        <v>0</v>
      </c>
      <c r="AE12" s="419">
        <f t="shared" si="1"/>
        <v>0</v>
      </c>
      <c r="AF12" s="419">
        <f t="shared" si="1"/>
        <v>0</v>
      </c>
    </row>
    <row r="13" spans="1:32" s="13" customFormat="1" ht="15.75">
      <c r="A13" s="401" t="s">
        <v>98</v>
      </c>
      <c r="B13" s="401"/>
      <c r="C13" s="419">
        <f>IF(C12=0,0,+B4*B6-C10)</f>
        <v>0</v>
      </c>
      <c r="D13" s="419">
        <f t="shared" ref="D13:AF13" si="2">IF(D12=0,0,$B$4*(C12+C13)-D10)</f>
        <v>0</v>
      </c>
      <c r="E13" s="419">
        <f t="shared" si="2"/>
        <v>0</v>
      </c>
      <c r="F13" s="419">
        <f t="shared" si="2"/>
        <v>0</v>
      </c>
      <c r="G13" s="419">
        <f t="shared" si="2"/>
        <v>0</v>
      </c>
      <c r="H13" s="419">
        <f t="shared" si="2"/>
        <v>0</v>
      </c>
      <c r="I13" s="419">
        <f t="shared" si="2"/>
        <v>0</v>
      </c>
      <c r="J13" s="419">
        <f t="shared" si="2"/>
        <v>0</v>
      </c>
      <c r="K13" s="419">
        <f t="shared" si="2"/>
        <v>0</v>
      </c>
      <c r="L13" s="419">
        <f t="shared" si="2"/>
        <v>0</v>
      </c>
      <c r="M13" s="419">
        <f t="shared" si="2"/>
        <v>0</v>
      </c>
      <c r="N13" s="419">
        <f t="shared" si="2"/>
        <v>0</v>
      </c>
      <c r="O13" s="419">
        <f t="shared" si="2"/>
        <v>0</v>
      </c>
      <c r="P13" s="419">
        <f t="shared" si="2"/>
        <v>0</v>
      </c>
      <c r="Q13" s="419">
        <f t="shared" si="2"/>
        <v>0</v>
      </c>
      <c r="R13" s="419">
        <f t="shared" si="2"/>
        <v>0</v>
      </c>
      <c r="S13" s="419">
        <f t="shared" si="2"/>
        <v>0</v>
      </c>
      <c r="T13" s="419">
        <f t="shared" si="2"/>
        <v>0</v>
      </c>
      <c r="U13" s="419">
        <f t="shared" si="2"/>
        <v>0</v>
      </c>
      <c r="V13" s="419">
        <f t="shared" si="2"/>
        <v>0</v>
      </c>
      <c r="W13" s="419">
        <f t="shared" si="2"/>
        <v>0</v>
      </c>
      <c r="X13" s="419">
        <f t="shared" si="2"/>
        <v>0</v>
      </c>
      <c r="Y13" s="419">
        <f t="shared" si="2"/>
        <v>0</v>
      </c>
      <c r="Z13" s="419">
        <f t="shared" si="2"/>
        <v>0</v>
      </c>
      <c r="AA13" s="419">
        <f t="shared" si="2"/>
        <v>0</v>
      </c>
      <c r="AB13" s="419">
        <f t="shared" si="2"/>
        <v>0</v>
      </c>
      <c r="AC13" s="419">
        <f t="shared" si="2"/>
        <v>0</v>
      </c>
      <c r="AD13" s="419">
        <f t="shared" si="2"/>
        <v>0</v>
      </c>
      <c r="AE13" s="419">
        <f t="shared" si="2"/>
        <v>0</v>
      </c>
      <c r="AF13" s="419">
        <f t="shared" si="2"/>
        <v>0</v>
      </c>
    </row>
    <row r="14" spans="1:32" s="13" customFormat="1" ht="15.75">
      <c r="A14" s="401" t="s">
        <v>125</v>
      </c>
      <c r="B14" s="401"/>
      <c r="C14" s="419">
        <f t="shared" ref="C14:AF14" si="3">C13+C12</f>
        <v>0</v>
      </c>
      <c r="D14" s="419">
        <f t="shared" si="3"/>
        <v>0</v>
      </c>
      <c r="E14" s="419">
        <f t="shared" si="3"/>
        <v>0</v>
      </c>
      <c r="F14" s="419">
        <f t="shared" si="3"/>
        <v>0</v>
      </c>
      <c r="G14" s="419">
        <f t="shared" si="3"/>
        <v>0</v>
      </c>
      <c r="H14" s="419">
        <f t="shared" si="3"/>
        <v>0</v>
      </c>
      <c r="I14" s="419">
        <f t="shared" si="3"/>
        <v>0</v>
      </c>
      <c r="J14" s="419">
        <f t="shared" si="3"/>
        <v>0</v>
      </c>
      <c r="K14" s="419">
        <f t="shared" si="3"/>
        <v>0</v>
      </c>
      <c r="L14" s="419">
        <f t="shared" si="3"/>
        <v>0</v>
      </c>
      <c r="M14" s="419">
        <f t="shared" si="3"/>
        <v>0</v>
      </c>
      <c r="N14" s="419">
        <f t="shared" si="3"/>
        <v>0</v>
      </c>
      <c r="O14" s="419">
        <f t="shared" si="3"/>
        <v>0</v>
      </c>
      <c r="P14" s="419">
        <f t="shared" si="3"/>
        <v>0</v>
      </c>
      <c r="Q14" s="419">
        <f t="shared" si="3"/>
        <v>0</v>
      </c>
      <c r="R14" s="419">
        <f t="shared" si="3"/>
        <v>0</v>
      </c>
      <c r="S14" s="419">
        <f t="shared" si="3"/>
        <v>0</v>
      </c>
      <c r="T14" s="419">
        <f t="shared" si="3"/>
        <v>0</v>
      </c>
      <c r="U14" s="419">
        <f t="shared" si="3"/>
        <v>0</v>
      </c>
      <c r="V14" s="419">
        <f t="shared" si="3"/>
        <v>0</v>
      </c>
      <c r="W14" s="419">
        <f t="shared" si="3"/>
        <v>0</v>
      </c>
      <c r="X14" s="419">
        <f t="shared" si="3"/>
        <v>0</v>
      </c>
      <c r="Y14" s="419">
        <f t="shared" si="3"/>
        <v>0</v>
      </c>
      <c r="Z14" s="419">
        <f t="shared" si="3"/>
        <v>0</v>
      </c>
      <c r="AA14" s="419">
        <f t="shared" si="3"/>
        <v>0</v>
      </c>
      <c r="AB14" s="419">
        <f t="shared" si="3"/>
        <v>0</v>
      </c>
      <c r="AC14" s="419">
        <f t="shared" si="3"/>
        <v>0</v>
      </c>
      <c r="AD14" s="419">
        <f t="shared" si="3"/>
        <v>0</v>
      </c>
      <c r="AE14" s="419">
        <f t="shared" si="3"/>
        <v>0</v>
      </c>
      <c r="AF14" s="419">
        <f t="shared" si="3"/>
        <v>0</v>
      </c>
    </row>
    <row r="15" spans="1:32" s="13" customFormat="1" ht="15.75">
      <c r="A15" s="401"/>
      <c r="B15" s="401"/>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row>
    <row r="16" spans="1:32" s="13" customFormat="1" ht="15.75">
      <c r="A16" s="411" t="s">
        <v>169</v>
      </c>
      <c r="B16" s="411"/>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s="13" customFormat="1" ht="15.75">
      <c r="A17" s="406" t="s">
        <v>48</v>
      </c>
      <c r="B17" s="406" t="s">
        <v>48</v>
      </c>
      <c r="C17" s="406" t="s">
        <v>48</v>
      </c>
      <c r="D17" s="406" t="s">
        <v>48</v>
      </c>
      <c r="E17" s="406" t="s">
        <v>48</v>
      </c>
      <c r="F17" s="406" t="s">
        <v>48</v>
      </c>
      <c r="G17" s="406" t="s">
        <v>48</v>
      </c>
      <c r="H17" s="406" t="s">
        <v>48</v>
      </c>
      <c r="I17" s="406" t="s">
        <v>48</v>
      </c>
      <c r="J17" s="406" t="s">
        <v>48</v>
      </c>
      <c r="K17" s="406" t="s">
        <v>48</v>
      </c>
      <c r="L17" s="406" t="s">
        <v>48</v>
      </c>
      <c r="M17" s="406" t="s">
        <v>48</v>
      </c>
      <c r="N17" s="406" t="s">
        <v>48</v>
      </c>
      <c r="O17" s="406" t="s">
        <v>48</v>
      </c>
      <c r="P17" s="406" t="s">
        <v>48</v>
      </c>
      <c r="Q17" s="406" t="s">
        <v>48</v>
      </c>
      <c r="R17" s="406" t="s">
        <v>48</v>
      </c>
      <c r="S17" s="406" t="s">
        <v>48</v>
      </c>
      <c r="T17" s="406" t="s">
        <v>48</v>
      </c>
      <c r="U17" s="406" t="s">
        <v>48</v>
      </c>
      <c r="V17" s="406" t="s">
        <v>48</v>
      </c>
      <c r="W17" s="406" t="s">
        <v>48</v>
      </c>
      <c r="X17" s="406" t="s">
        <v>48</v>
      </c>
      <c r="Y17" s="406" t="s">
        <v>48</v>
      </c>
      <c r="Z17" s="406" t="s">
        <v>48</v>
      </c>
      <c r="AA17" s="406" t="s">
        <v>48</v>
      </c>
      <c r="AB17" s="406" t="s">
        <v>48</v>
      </c>
      <c r="AC17" s="406" t="s">
        <v>48</v>
      </c>
      <c r="AD17" s="406" t="s">
        <v>48</v>
      </c>
      <c r="AE17" s="406" t="s">
        <v>48</v>
      </c>
      <c r="AF17" s="406" t="s">
        <v>48</v>
      </c>
    </row>
    <row r="18" spans="1:32" s="13" customFormat="1" ht="15.75">
      <c r="A18" s="415" t="s">
        <v>93</v>
      </c>
      <c r="B18" s="432">
        <f>'5. Sources of Funds'!D23</f>
        <v>0</v>
      </c>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row>
    <row r="19" spans="1:32" s="13" customFormat="1" ht="15.75">
      <c r="A19" s="418" t="s">
        <v>29</v>
      </c>
      <c r="B19" s="419">
        <f>'5. Sources of Funds'!E23</f>
        <v>0</v>
      </c>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row>
    <row r="20" spans="1:32" s="13" customFormat="1" ht="15.75">
      <c r="A20" s="418" t="s">
        <v>160</v>
      </c>
      <c r="B20" s="419">
        <f>'5. Sources of Funds'!C23</f>
        <v>0</v>
      </c>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row>
    <row r="21" spans="1:32" s="13" customFormat="1" ht="15.75">
      <c r="A21" s="418" t="s">
        <v>168</v>
      </c>
      <c r="B21" s="419">
        <f>INDEX(B28:AF28,,'5. Sources of Funds'!G23)</f>
        <v>0</v>
      </c>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row>
    <row r="22" spans="1:32" s="13" customFormat="1" ht="15.75">
      <c r="A22" s="418" t="s">
        <v>94</v>
      </c>
      <c r="B22" s="407">
        <f>IF(B20=0,0,12*PMT(B18/12,B19*12,-B20))</f>
        <v>0</v>
      </c>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row>
    <row r="23" spans="1:32" s="13" customFormat="1" ht="15.75">
      <c r="A23" s="418" t="s">
        <v>165</v>
      </c>
      <c r="B23" s="419"/>
      <c r="C23" s="419">
        <f>IF('5. Sources of Funds'!$G$23&gt;'10. Pro Forma page 5'!C2,0,B22)</f>
        <v>0</v>
      </c>
      <c r="D23" s="419">
        <f>IF('5. Sources of Funds'!$G$23&gt;'10. Pro Forma page 5'!D2,0,IF(C28-$B$22&gt;0,$B$22,C28))</f>
        <v>0</v>
      </c>
      <c r="E23" s="419">
        <f>IF('5. Sources of Funds'!$G$23&gt;'10. Pro Forma page 5'!E2,0,IF(D28-$B$22&gt;0,$B$22,D28))</f>
        <v>0</v>
      </c>
      <c r="F23" s="419">
        <f>IF('5. Sources of Funds'!$G$23&gt;'10. Pro Forma page 5'!F2,0,IF(E28-$B$22&gt;0,$B$22,E28))</f>
        <v>0</v>
      </c>
      <c r="G23" s="419">
        <f>IF('5. Sources of Funds'!$G$23&gt;'10. Pro Forma page 5'!G2,0,IF(F28-$B$22&gt;0,$B$22,F28))</f>
        <v>0</v>
      </c>
      <c r="H23" s="419">
        <f>IF('5. Sources of Funds'!$G$23&gt;'10. Pro Forma page 5'!H2,0,IF(G28-$B$22&gt;0,$B$22,G28))</f>
        <v>0</v>
      </c>
      <c r="I23" s="419">
        <f>IF('5. Sources of Funds'!$G$23&gt;'10. Pro Forma page 5'!I2,0,IF(H28-$B$22&gt;0,$B$22,H28))</f>
        <v>0</v>
      </c>
      <c r="J23" s="419">
        <f>IF('5. Sources of Funds'!$G$23&gt;'10. Pro Forma page 5'!J2,0,IF(I28-$B$22&gt;0,$B$22,I28))</f>
        <v>0</v>
      </c>
      <c r="K23" s="419">
        <f>IF('5. Sources of Funds'!$G$23&gt;'10. Pro Forma page 5'!K2,0,IF(J28-$B$22&gt;0,$B$22,J28))</f>
        <v>0</v>
      </c>
      <c r="L23" s="419">
        <f>IF('5. Sources of Funds'!$G$23&gt;'10. Pro Forma page 5'!L2,0,IF(K28-$B$22&gt;0,$B$22,K28))</f>
        <v>0</v>
      </c>
      <c r="M23" s="419">
        <f>IF('5. Sources of Funds'!$G$23&gt;'10. Pro Forma page 5'!M2,0,IF(L28-$B$22&gt;0,$B$22,L28))</f>
        <v>0</v>
      </c>
      <c r="N23" s="419">
        <f>IF('5. Sources of Funds'!$G$23&gt;'10. Pro Forma page 5'!N2,0,IF(M28-$B$22&gt;0,$B$22,M28))</f>
        <v>0</v>
      </c>
      <c r="O23" s="419">
        <f>IF('5. Sources of Funds'!$G$23&gt;'10. Pro Forma page 5'!O2,0,IF(N28-$B$22&gt;0,$B$22,N28))</f>
        <v>0</v>
      </c>
      <c r="P23" s="419">
        <f>IF('5. Sources of Funds'!$G$23&gt;'10. Pro Forma page 5'!P2,0,IF(O28-$B$22&gt;0,$B$22,O28))</f>
        <v>0</v>
      </c>
      <c r="Q23" s="419">
        <f>IF('5. Sources of Funds'!$G$23&gt;'10. Pro Forma page 5'!Q2,0,IF(P28-$B$22&gt;0,$B$22,P28))</f>
        <v>0</v>
      </c>
      <c r="R23" s="419">
        <f>IF('5. Sources of Funds'!$G$23&gt;'10. Pro Forma page 5'!R2,0,IF(Q28-$B$22&gt;0,$B$22,Q28))</f>
        <v>0</v>
      </c>
      <c r="S23" s="419">
        <f>IF('5. Sources of Funds'!$G$23&gt;'10. Pro Forma page 5'!S2,0,IF(R28-$B$22&gt;0,$B$22,R28))</f>
        <v>0</v>
      </c>
      <c r="T23" s="419">
        <f>IF('5. Sources of Funds'!$G$23&gt;'10. Pro Forma page 5'!T2,0,IF(S28-$B$22&gt;0,$B$22,S28))</f>
        <v>0</v>
      </c>
      <c r="U23" s="419">
        <f>IF('5. Sources of Funds'!$G$23&gt;'10. Pro Forma page 5'!U2,0,IF(T28-$B$22&gt;0,$B$22,T28))</f>
        <v>0</v>
      </c>
      <c r="V23" s="419">
        <f>IF('5. Sources of Funds'!$G$23&gt;'10. Pro Forma page 5'!V2,0,IF(U28-$B$22&gt;0,$B$22,U28))</f>
        <v>0</v>
      </c>
      <c r="W23" s="419">
        <f>IF('5. Sources of Funds'!$G$23&gt;'10. Pro Forma page 5'!W2,0,IF(V28-$B$22&gt;0,$B$22,V28))</f>
        <v>0</v>
      </c>
      <c r="X23" s="419">
        <f>IF('5. Sources of Funds'!$G$23&gt;'10. Pro Forma page 5'!X2,0,IF(W28-$B$22&gt;0,$B$22,W28))</f>
        <v>0</v>
      </c>
      <c r="Y23" s="419">
        <f>IF('5. Sources of Funds'!$G$23&gt;'10. Pro Forma page 5'!Y2,0,IF(X28-$B$22&gt;0,$B$22,X28))</f>
        <v>0</v>
      </c>
      <c r="Z23" s="419">
        <f>IF('5. Sources of Funds'!$G$23&gt;'10. Pro Forma page 5'!Z2,0,IF(Y28-$B$22&gt;0,$B$22,Y28))</f>
        <v>0</v>
      </c>
      <c r="AA23" s="419">
        <f>IF('5. Sources of Funds'!$G$23&gt;'10. Pro Forma page 5'!AA2,0,IF(Z28-$B$22&gt;0,$B$22,Z28))</f>
        <v>0</v>
      </c>
      <c r="AB23" s="419">
        <f>IF('5. Sources of Funds'!$G$23&gt;'10. Pro Forma page 5'!AB2,0,IF(AA28-$B$22&gt;0,$B$22,AA28))</f>
        <v>0</v>
      </c>
      <c r="AC23" s="419">
        <f>IF('5. Sources of Funds'!$G$23&gt;'10. Pro Forma page 5'!AC2,0,IF(AB28-$B$22&gt;0,$B$22,AB28))</f>
        <v>0</v>
      </c>
      <c r="AD23" s="419">
        <f>IF('5. Sources of Funds'!$G$23&gt;'10. Pro Forma page 5'!AD2,0,IF(AC28-$B$22&gt;0,$B$22,AC28))</f>
        <v>0</v>
      </c>
      <c r="AE23" s="419">
        <f>IF('5. Sources of Funds'!$G$23&gt;'10. Pro Forma page 5'!AE2,0,IF(AD28-$B$22&gt;0,$B$22,AD28))</f>
        <v>0</v>
      </c>
      <c r="AF23" s="419">
        <f>IF('5. Sources of Funds'!$G$23&gt;'10. Pro Forma page 5'!AF2,0,IF(AE28-$B$22&gt;0,$B$22,AE28))</f>
        <v>0</v>
      </c>
    </row>
    <row r="24" spans="1:32" s="13" customFormat="1" ht="15.75">
      <c r="A24" s="418" t="s">
        <v>88</v>
      </c>
      <c r="B24" s="419"/>
      <c r="C24" s="419">
        <f>IF('5. Sources of Funds'!$G$23&gt;C2,0,B20*$B$18)</f>
        <v>0</v>
      </c>
      <c r="D24" s="419">
        <f>IF('5. Sources of Funds'!$G$23&gt;D2,0,IF(C28-$B$22&gt;0,$B$18*C28,0))</f>
        <v>0</v>
      </c>
      <c r="E24" s="419">
        <f>IF('5. Sources of Funds'!$G$23&gt;E2,0,IF(D28-$B$22&gt;0,$B$18*D28,0))</f>
        <v>0</v>
      </c>
      <c r="F24" s="419">
        <f>IF('5. Sources of Funds'!$G$23&gt;F2,0,IF(E28-$B$22&gt;0,$B$18*E28,0))</f>
        <v>0</v>
      </c>
      <c r="G24" s="419">
        <f>IF('5. Sources of Funds'!$G$23&gt;G2,0,IF(F28-$B$22&gt;0,$B$18*F28,0))</f>
        <v>0</v>
      </c>
      <c r="H24" s="419">
        <f>IF('5. Sources of Funds'!$G$23&gt;H2,0,IF(G28-$B$22&gt;0,$B$18*G28,0))</f>
        <v>0</v>
      </c>
      <c r="I24" s="419">
        <f>IF('5. Sources of Funds'!$G$23&gt;I2,0,IF(H28-$B$22&gt;0,$B$18*H28,0))</f>
        <v>0</v>
      </c>
      <c r="J24" s="419">
        <f>IF('5. Sources of Funds'!$G$23&gt;J2,0,IF(I28-$B$22&gt;0,$B$18*I28,0))</f>
        <v>0</v>
      </c>
      <c r="K24" s="419">
        <f>IF('5. Sources of Funds'!$G$23&gt;K2,0,IF(J28-$B$22&gt;0,$B$18*J28,0))</f>
        <v>0</v>
      </c>
      <c r="L24" s="419">
        <f>IF('5. Sources of Funds'!$G$23&gt;L2,0,IF(K28-$B$22&gt;0,$B$18*K28,0))</f>
        <v>0</v>
      </c>
      <c r="M24" s="419">
        <f>IF('5. Sources of Funds'!$G$23&gt;M2,0,IF(L28-$B$22&gt;0,$B$18*L28,0))</f>
        <v>0</v>
      </c>
      <c r="N24" s="419">
        <f>IF('5. Sources of Funds'!$G$23&gt;N2,0,IF(M28-$B$22&gt;0,$B$18*M28,0))</f>
        <v>0</v>
      </c>
      <c r="O24" s="419">
        <f>IF('5. Sources of Funds'!$G$23&gt;O2,0,IF(N28-$B$22&gt;0,$B$18*N28,0))</f>
        <v>0</v>
      </c>
      <c r="P24" s="419">
        <f>IF('5. Sources of Funds'!$G$23&gt;P2,0,IF(O28-$B$22&gt;0,$B$18*O28,0))</f>
        <v>0</v>
      </c>
      <c r="Q24" s="419">
        <f>IF('5. Sources of Funds'!$G$23&gt;Q2,0,IF(P28-$B$22&gt;0,$B$18*P28,0))</f>
        <v>0</v>
      </c>
      <c r="R24" s="419">
        <f>IF('5. Sources of Funds'!$G$23&gt;R2,0,IF(Q28-$B$22&gt;0,$B$18*Q28,0))</f>
        <v>0</v>
      </c>
      <c r="S24" s="419">
        <f>IF('5. Sources of Funds'!$G$23&gt;S2,0,IF(R28-$B$22&gt;0,$B$18*R28,0))</f>
        <v>0</v>
      </c>
      <c r="T24" s="419">
        <f>IF('5. Sources of Funds'!$G$23&gt;T2,0,IF(S28-$B$22&gt;0,$B$18*S28,0))</f>
        <v>0</v>
      </c>
      <c r="U24" s="419">
        <f>IF('5. Sources of Funds'!$G$23&gt;U2,0,IF(T28-$B$22&gt;0,$B$18*T28,0))</f>
        <v>0</v>
      </c>
      <c r="V24" s="419">
        <f>IF('5. Sources of Funds'!$G$23&gt;V2,0,IF(U28-$B$22&gt;0,$B$18*U28,0))</f>
        <v>0</v>
      </c>
      <c r="W24" s="419">
        <f>IF('5. Sources of Funds'!$G$23&gt;W2,0,IF(V28-$B$22&gt;0,$B$18*V28,0))</f>
        <v>0</v>
      </c>
      <c r="X24" s="419">
        <f>IF('5. Sources of Funds'!$G$23&gt;X2,0,IF(W28-$B$22&gt;0,$B$18*W28,0))</f>
        <v>0</v>
      </c>
      <c r="Y24" s="419">
        <f>IF('5. Sources of Funds'!$G$23&gt;Y2,0,IF(X28-$B$22&gt;0,$B$18*X28,0))</f>
        <v>0</v>
      </c>
      <c r="Z24" s="419">
        <f>IF('5. Sources of Funds'!$G$23&gt;Z2,0,IF(Y28-$B$22&gt;0,$B$18*Y28,0))</f>
        <v>0</v>
      </c>
      <c r="AA24" s="419">
        <f>IF('5. Sources of Funds'!$G$23&gt;AA2,0,IF(Z28-$B$22&gt;0,$B$18*Z28,0))</f>
        <v>0</v>
      </c>
      <c r="AB24" s="419">
        <f>IF('5. Sources of Funds'!$G$23&gt;AB2,0,IF(AA28-$B$22&gt;0,$B$18*AA28,0))</f>
        <v>0</v>
      </c>
      <c r="AC24" s="419">
        <f>IF('5. Sources of Funds'!$G$23&gt;AC2,0,IF(AB28-$B$22&gt;0,$B$18*AB28,0))</f>
        <v>0</v>
      </c>
      <c r="AD24" s="419">
        <f>IF('5. Sources of Funds'!$G$23&gt;AD2,0,IF(AC28-$B$22&gt;0,$B$18*AC28,0))</f>
        <v>0</v>
      </c>
      <c r="AE24" s="419">
        <f>IF('5. Sources of Funds'!$G$23&gt;AE2,0,IF(AD28-$B$22&gt;0,$B$18*AD28,0))</f>
        <v>0</v>
      </c>
      <c r="AF24" s="419">
        <f>IF('5. Sources of Funds'!$G$23&gt;AF2,0,IF(AE28-$B$22&gt;0,$B$18*AE28,0))</f>
        <v>0</v>
      </c>
    </row>
    <row r="25" spans="1:32" s="13" customFormat="1" ht="15.75">
      <c r="A25" s="418" t="s">
        <v>89</v>
      </c>
      <c r="B25" s="419"/>
      <c r="C25" s="419">
        <f t="shared" ref="C25:AF25" si="4">C23-C24</f>
        <v>0</v>
      </c>
      <c r="D25" s="419">
        <f t="shared" si="4"/>
        <v>0</v>
      </c>
      <c r="E25" s="419">
        <f t="shared" si="4"/>
        <v>0</v>
      </c>
      <c r="F25" s="419">
        <f t="shared" si="4"/>
        <v>0</v>
      </c>
      <c r="G25" s="419">
        <f t="shared" si="4"/>
        <v>0</v>
      </c>
      <c r="H25" s="419">
        <f t="shared" si="4"/>
        <v>0</v>
      </c>
      <c r="I25" s="419">
        <f t="shared" si="4"/>
        <v>0</v>
      </c>
      <c r="J25" s="419">
        <f t="shared" si="4"/>
        <v>0</v>
      </c>
      <c r="K25" s="419">
        <f t="shared" si="4"/>
        <v>0</v>
      </c>
      <c r="L25" s="419">
        <f t="shared" si="4"/>
        <v>0</v>
      </c>
      <c r="M25" s="419">
        <f t="shared" si="4"/>
        <v>0</v>
      </c>
      <c r="N25" s="419">
        <f t="shared" si="4"/>
        <v>0</v>
      </c>
      <c r="O25" s="419">
        <f t="shared" si="4"/>
        <v>0</v>
      </c>
      <c r="P25" s="419">
        <f t="shared" si="4"/>
        <v>0</v>
      </c>
      <c r="Q25" s="419">
        <f t="shared" si="4"/>
        <v>0</v>
      </c>
      <c r="R25" s="419">
        <f t="shared" si="4"/>
        <v>0</v>
      </c>
      <c r="S25" s="419">
        <f t="shared" si="4"/>
        <v>0</v>
      </c>
      <c r="T25" s="419">
        <f t="shared" si="4"/>
        <v>0</v>
      </c>
      <c r="U25" s="419">
        <f t="shared" si="4"/>
        <v>0</v>
      </c>
      <c r="V25" s="419">
        <f t="shared" si="4"/>
        <v>0</v>
      </c>
      <c r="W25" s="419">
        <f t="shared" si="4"/>
        <v>0</v>
      </c>
      <c r="X25" s="419">
        <f t="shared" si="4"/>
        <v>0</v>
      </c>
      <c r="Y25" s="419">
        <f t="shared" si="4"/>
        <v>0</v>
      </c>
      <c r="Z25" s="419">
        <f t="shared" si="4"/>
        <v>0</v>
      </c>
      <c r="AA25" s="419">
        <f t="shared" si="4"/>
        <v>0</v>
      </c>
      <c r="AB25" s="419">
        <f t="shared" si="4"/>
        <v>0</v>
      </c>
      <c r="AC25" s="419">
        <f t="shared" si="4"/>
        <v>0</v>
      </c>
      <c r="AD25" s="419">
        <f t="shared" si="4"/>
        <v>0</v>
      </c>
      <c r="AE25" s="419">
        <f t="shared" si="4"/>
        <v>0</v>
      </c>
      <c r="AF25" s="419">
        <f t="shared" si="4"/>
        <v>0</v>
      </c>
    </row>
    <row r="26" spans="1:32" s="13" customFormat="1" ht="15.75">
      <c r="A26" s="418" t="s">
        <v>124</v>
      </c>
      <c r="B26" s="419"/>
      <c r="C26" s="419">
        <f>B20-C25</f>
        <v>0</v>
      </c>
      <c r="D26" s="419">
        <f t="shared" ref="D26:AF26" si="5">C28-D25</f>
        <v>0</v>
      </c>
      <c r="E26" s="419">
        <f t="shared" si="5"/>
        <v>0</v>
      </c>
      <c r="F26" s="419">
        <f t="shared" si="5"/>
        <v>0</v>
      </c>
      <c r="G26" s="419">
        <f t="shared" si="5"/>
        <v>0</v>
      </c>
      <c r="H26" s="419">
        <f t="shared" si="5"/>
        <v>0</v>
      </c>
      <c r="I26" s="419">
        <f t="shared" si="5"/>
        <v>0</v>
      </c>
      <c r="J26" s="419">
        <f t="shared" si="5"/>
        <v>0</v>
      </c>
      <c r="K26" s="419">
        <f t="shared" si="5"/>
        <v>0</v>
      </c>
      <c r="L26" s="419">
        <f t="shared" si="5"/>
        <v>0</v>
      </c>
      <c r="M26" s="419">
        <f t="shared" si="5"/>
        <v>0</v>
      </c>
      <c r="N26" s="419">
        <f t="shared" si="5"/>
        <v>0</v>
      </c>
      <c r="O26" s="419">
        <f t="shared" si="5"/>
        <v>0</v>
      </c>
      <c r="P26" s="419">
        <f t="shared" si="5"/>
        <v>0</v>
      </c>
      <c r="Q26" s="419">
        <f t="shared" si="5"/>
        <v>0</v>
      </c>
      <c r="R26" s="419">
        <f t="shared" si="5"/>
        <v>0</v>
      </c>
      <c r="S26" s="419">
        <f t="shared" si="5"/>
        <v>0</v>
      </c>
      <c r="T26" s="419">
        <f t="shared" si="5"/>
        <v>0</v>
      </c>
      <c r="U26" s="419">
        <f t="shared" si="5"/>
        <v>0</v>
      </c>
      <c r="V26" s="419">
        <f t="shared" si="5"/>
        <v>0</v>
      </c>
      <c r="W26" s="419">
        <f t="shared" si="5"/>
        <v>0</v>
      </c>
      <c r="X26" s="419">
        <f t="shared" si="5"/>
        <v>0</v>
      </c>
      <c r="Y26" s="419">
        <f t="shared" si="5"/>
        <v>0</v>
      </c>
      <c r="Z26" s="419">
        <f t="shared" si="5"/>
        <v>0</v>
      </c>
      <c r="AA26" s="419">
        <f t="shared" si="5"/>
        <v>0</v>
      </c>
      <c r="AB26" s="419">
        <f t="shared" si="5"/>
        <v>0</v>
      </c>
      <c r="AC26" s="419">
        <f t="shared" si="5"/>
        <v>0</v>
      </c>
      <c r="AD26" s="419">
        <f t="shared" si="5"/>
        <v>0</v>
      </c>
      <c r="AE26" s="419">
        <f t="shared" si="5"/>
        <v>0</v>
      </c>
      <c r="AF26" s="419">
        <f t="shared" si="5"/>
        <v>0</v>
      </c>
    </row>
    <row r="27" spans="1:32" s="13" customFormat="1" ht="15.75">
      <c r="A27" s="401" t="s">
        <v>98</v>
      </c>
      <c r="B27" s="401"/>
      <c r="C27" s="419">
        <f>IF(C26=0,0,+B18*B20-C24)</f>
        <v>0</v>
      </c>
      <c r="D27" s="419">
        <f t="shared" ref="D27:AF27" si="6">IF(D26=0,0,$B$18*(C28)-D24)</f>
        <v>0</v>
      </c>
      <c r="E27" s="419">
        <f t="shared" si="6"/>
        <v>0</v>
      </c>
      <c r="F27" s="419">
        <f t="shared" si="6"/>
        <v>0</v>
      </c>
      <c r="G27" s="419">
        <f t="shared" si="6"/>
        <v>0</v>
      </c>
      <c r="H27" s="419">
        <f t="shared" si="6"/>
        <v>0</v>
      </c>
      <c r="I27" s="419">
        <f t="shared" si="6"/>
        <v>0</v>
      </c>
      <c r="J27" s="419">
        <f t="shared" si="6"/>
        <v>0</v>
      </c>
      <c r="K27" s="419">
        <f t="shared" si="6"/>
        <v>0</v>
      </c>
      <c r="L27" s="419">
        <f t="shared" si="6"/>
        <v>0</v>
      </c>
      <c r="M27" s="419">
        <f t="shared" si="6"/>
        <v>0</v>
      </c>
      <c r="N27" s="419">
        <f t="shared" si="6"/>
        <v>0</v>
      </c>
      <c r="O27" s="419">
        <f t="shared" si="6"/>
        <v>0</v>
      </c>
      <c r="P27" s="419">
        <f t="shared" si="6"/>
        <v>0</v>
      </c>
      <c r="Q27" s="419">
        <f t="shared" si="6"/>
        <v>0</v>
      </c>
      <c r="R27" s="419">
        <f t="shared" si="6"/>
        <v>0</v>
      </c>
      <c r="S27" s="419">
        <f t="shared" si="6"/>
        <v>0</v>
      </c>
      <c r="T27" s="419">
        <f t="shared" si="6"/>
        <v>0</v>
      </c>
      <c r="U27" s="419">
        <f t="shared" si="6"/>
        <v>0</v>
      </c>
      <c r="V27" s="419">
        <f t="shared" si="6"/>
        <v>0</v>
      </c>
      <c r="W27" s="419">
        <f t="shared" si="6"/>
        <v>0</v>
      </c>
      <c r="X27" s="419">
        <f t="shared" si="6"/>
        <v>0</v>
      </c>
      <c r="Y27" s="419">
        <f t="shared" si="6"/>
        <v>0</v>
      </c>
      <c r="Z27" s="419">
        <f t="shared" si="6"/>
        <v>0</v>
      </c>
      <c r="AA27" s="419">
        <f t="shared" si="6"/>
        <v>0</v>
      </c>
      <c r="AB27" s="419">
        <f t="shared" si="6"/>
        <v>0</v>
      </c>
      <c r="AC27" s="419">
        <f t="shared" si="6"/>
        <v>0</v>
      </c>
      <c r="AD27" s="419">
        <f t="shared" si="6"/>
        <v>0</v>
      </c>
      <c r="AE27" s="419">
        <f t="shared" si="6"/>
        <v>0</v>
      </c>
      <c r="AF27" s="419">
        <f t="shared" si="6"/>
        <v>0</v>
      </c>
    </row>
    <row r="28" spans="1:32" s="13" customFormat="1" ht="15.75">
      <c r="A28" s="401" t="s">
        <v>125</v>
      </c>
      <c r="B28" s="419">
        <f>B20</f>
        <v>0</v>
      </c>
      <c r="C28" s="419">
        <f t="shared" ref="C28:AF28" si="7">C27+C26</f>
        <v>0</v>
      </c>
      <c r="D28" s="419">
        <f t="shared" si="7"/>
        <v>0</v>
      </c>
      <c r="E28" s="419">
        <f t="shared" si="7"/>
        <v>0</v>
      </c>
      <c r="F28" s="419">
        <f t="shared" si="7"/>
        <v>0</v>
      </c>
      <c r="G28" s="419">
        <f t="shared" si="7"/>
        <v>0</v>
      </c>
      <c r="H28" s="419">
        <f t="shared" si="7"/>
        <v>0</v>
      </c>
      <c r="I28" s="419">
        <f t="shared" si="7"/>
        <v>0</v>
      </c>
      <c r="J28" s="419">
        <f t="shared" si="7"/>
        <v>0</v>
      </c>
      <c r="K28" s="419">
        <f t="shared" si="7"/>
        <v>0</v>
      </c>
      <c r="L28" s="419">
        <f t="shared" si="7"/>
        <v>0</v>
      </c>
      <c r="M28" s="419">
        <f t="shared" si="7"/>
        <v>0</v>
      </c>
      <c r="N28" s="419">
        <f t="shared" si="7"/>
        <v>0</v>
      </c>
      <c r="O28" s="419">
        <f t="shared" si="7"/>
        <v>0</v>
      </c>
      <c r="P28" s="419">
        <f t="shared" si="7"/>
        <v>0</v>
      </c>
      <c r="Q28" s="419">
        <f t="shared" si="7"/>
        <v>0</v>
      </c>
      <c r="R28" s="419">
        <f t="shared" si="7"/>
        <v>0</v>
      </c>
      <c r="S28" s="419">
        <f t="shared" si="7"/>
        <v>0</v>
      </c>
      <c r="T28" s="419">
        <f t="shared" si="7"/>
        <v>0</v>
      </c>
      <c r="U28" s="419">
        <f t="shared" si="7"/>
        <v>0</v>
      </c>
      <c r="V28" s="419">
        <f t="shared" si="7"/>
        <v>0</v>
      </c>
      <c r="W28" s="419">
        <f t="shared" si="7"/>
        <v>0</v>
      </c>
      <c r="X28" s="419">
        <f t="shared" si="7"/>
        <v>0</v>
      </c>
      <c r="Y28" s="419">
        <f t="shared" si="7"/>
        <v>0</v>
      </c>
      <c r="Z28" s="419">
        <f t="shared" si="7"/>
        <v>0</v>
      </c>
      <c r="AA28" s="419">
        <f t="shared" si="7"/>
        <v>0</v>
      </c>
      <c r="AB28" s="419">
        <f t="shared" si="7"/>
        <v>0</v>
      </c>
      <c r="AC28" s="419">
        <f t="shared" si="7"/>
        <v>0</v>
      </c>
      <c r="AD28" s="419">
        <f t="shared" si="7"/>
        <v>0</v>
      </c>
      <c r="AE28" s="419">
        <f t="shared" si="7"/>
        <v>0</v>
      </c>
      <c r="AF28" s="419">
        <f t="shared" si="7"/>
        <v>0</v>
      </c>
    </row>
    <row r="29" spans="1:32" s="13" customFormat="1" ht="15.75">
      <c r="A29" s="418"/>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row>
    <row r="30" spans="1:32" s="13" customFormat="1" ht="31.5">
      <c r="A30" s="443"/>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row>
    <row r="31" spans="1:32" s="13" customFormat="1" ht="15.75">
      <c r="A31" s="411" t="s">
        <v>95</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row>
    <row r="32" spans="1:32" s="13" customFormat="1" ht="15.75">
      <c r="A32" s="418" t="s">
        <v>92</v>
      </c>
      <c r="B32" s="432">
        <f>'5. Sources of Funds'!D24</f>
        <v>0</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row>
    <row r="33" spans="1:32" s="13" customFormat="1" ht="16.5" customHeight="1">
      <c r="A33" s="418" t="s">
        <v>159</v>
      </c>
      <c r="B33" s="419">
        <f>'5. Sources of Funds'!E24</f>
        <v>0</v>
      </c>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row>
    <row r="34" spans="1:32" s="13" customFormat="1" ht="15.75">
      <c r="A34" s="418" t="s">
        <v>160</v>
      </c>
      <c r="B34" s="419">
        <f>'5. Sources of Funds'!C24</f>
        <v>0</v>
      </c>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row>
    <row r="35" spans="1:32" s="13" customFormat="1" ht="15.75">
      <c r="A35" s="418" t="s">
        <v>162</v>
      </c>
      <c r="B35" s="419"/>
      <c r="C35" s="419">
        <f>IF(B34=0,0,PMT(B32/12,B33*12,-B34)*12)</f>
        <v>0</v>
      </c>
      <c r="D35" s="419">
        <f t="shared" ref="D35:AF35" si="8">IF(C39-$C$35&gt;0,$C$35,0)</f>
        <v>0</v>
      </c>
      <c r="E35" s="419">
        <f t="shared" si="8"/>
        <v>0</v>
      </c>
      <c r="F35" s="419">
        <f t="shared" si="8"/>
        <v>0</v>
      </c>
      <c r="G35" s="419">
        <f t="shared" si="8"/>
        <v>0</v>
      </c>
      <c r="H35" s="419">
        <f t="shared" si="8"/>
        <v>0</v>
      </c>
      <c r="I35" s="419">
        <f t="shared" si="8"/>
        <v>0</v>
      </c>
      <c r="J35" s="419">
        <f t="shared" si="8"/>
        <v>0</v>
      </c>
      <c r="K35" s="419">
        <f t="shared" si="8"/>
        <v>0</v>
      </c>
      <c r="L35" s="419">
        <f t="shared" si="8"/>
        <v>0</v>
      </c>
      <c r="M35" s="419">
        <f t="shared" si="8"/>
        <v>0</v>
      </c>
      <c r="N35" s="419">
        <f t="shared" si="8"/>
        <v>0</v>
      </c>
      <c r="O35" s="419">
        <f t="shared" si="8"/>
        <v>0</v>
      </c>
      <c r="P35" s="419">
        <f t="shared" si="8"/>
        <v>0</v>
      </c>
      <c r="Q35" s="419">
        <f t="shared" si="8"/>
        <v>0</v>
      </c>
      <c r="R35" s="419">
        <f t="shared" si="8"/>
        <v>0</v>
      </c>
      <c r="S35" s="419">
        <f t="shared" si="8"/>
        <v>0</v>
      </c>
      <c r="T35" s="419">
        <f t="shared" si="8"/>
        <v>0</v>
      </c>
      <c r="U35" s="419">
        <f t="shared" si="8"/>
        <v>0</v>
      </c>
      <c r="V35" s="419">
        <f t="shared" si="8"/>
        <v>0</v>
      </c>
      <c r="W35" s="419">
        <f t="shared" si="8"/>
        <v>0</v>
      </c>
      <c r="X35" s="419">
        <f t="shared" si="8"/>
        <v>0</v>
      </c>
      <c r="Y35" s="419">
        <f t="shared" si="8"/>
        <v>0</v>
      </c>
      <c r="Z35" s="419">
        <f t="shared" si="8"/>
        <v>0</v>
      </c>
      <c r="AA35" s="419">
        <f t="shared" si="8"/>
        <v>0</v>
      </c>
      <c r="AB35" s="419">
        <f t="shared" si="8"/>
        <v>0</v>
      </c>
      <c r="AC35" s="419">
        <f t="shared" si="8"/>
        <v>0</v>
      </c>
      <c r="AD35" s="419">
        <f t="shared" si="8"/>
        <v>0</v>
      </c>
      <c r="AE35" s="419">
        <f t="shared" si="8"/>
        <v>0</v>
      </c>
      <c r="AF35" s="419">
        <f t="shared" si="8"/>
        <v>0</v>
      </c>
    </row>
    <row r="36" spans="1:32" s="13" customFormat="1" ht="15.75">
      <c r="A36" s="418" t="s">
        <v>96</v>
      </c>
      <c r="B36" s="419"/>
      <c r="C36" s="419">
        <f>'7. Pro Forma page 2'!C40</f>
        <v>0</v>
      </c>
      <c r="D36" s="419">
        <f>'7. Pro Forma page 2'!D40</f>
        <v>0</v>
      </c>
      <c r="E36" s="419">
        <f>'7. Pro Forma page 2'!E40</f>
        <v>0</v>
      </c>
      <c r="F36" s="419">
        <f>'7. Pro Forma page 2'!F40</f>
        <v>0</v>
      </c>
      <c r="G36" s="419">
        <f>'7. Pro Forma page 2'!G40</f>
        <v>0</v>
      </c>
      <c r="H36" s="419">
        <f>'7. Pro Forma page 2'!H40</f>
        <v>0</v>
      </c>
      <c r="I36" s="419">
        <f>'7. Pro Forma page 2'!I40</f>
        <v>0</v>
      </c>
      <c r="J36" s="419">
        <f>'7. Pro Forma page 2'!J40</f>
        <v>0</v>
      </c>
      <c r="K36" s="419">
        <f>'7. Pro Forma page 2'!K40</f>
        <v>0</v>
      </c>
      <c r="L36" s="419">
        <f>'7. Pro Forma page 2'!L40</f>
        <v>0</v>
      </c>
      <c r="M36" s="419">
        <f>'7. Pro Forma page 2'!M40</f>
        <v>0</v>
      </c>
      <c r="N36" s="419">
        <f>'7. Pro Forma page 2'!N40</f>
        <v>0</v>
      </c>
      <c r="O36" s="419">
        <f>'7. Pro Forma page 2'!O40</f>
        <v>0</v>
      </c>
      <c r="P36" s="419">
        <f>'7. Pro Forma page 2'!P40</f>
        <v>0</v>
      </c>
      <c r="Q36" s="419">
        <f>'7. Pro Forma page 2'!Q40</f>
        <v>0</v>
      </c>
      <c r="R36" s="419">
        <f>'7. Pro Forma page 2'!R40</f>
        <v>0</v>
      </c>
      <c r="S36" s="419">
        <f>'7. Pro Forma page 2'!S40</f>
        <v>0</v>
      </c>
      <c r="T36" s="419">
        <f>'7. Pro Forma page 2'!T40</f>
        <v>0</v>
      </c>
      <c r="U36" s="419">
        <f>'7. Pro Forma page 2'!U40</f>
        <v>0</v>
      </c>
      <c r="V36" s="419">
        <f>'7. Pro Forma page 2'!V40</f>
        <v>0</v>
      </c>
      <c r="W36" s="419">
        <f>'7. Pro Forma page 2'!W40</f>
        <v>0</v>
      </c>
      <c r="X36" s="419">
        <f>'7. Pro Forma page 2'!X40</f>
        <v>0</v>
      </c>
      <c r="Y36" s="419">
        <f>'7. Pro Forma page 2'!Y40</f>
        <v>0</v>
      </c>
      <c r="Z36" s="419">
        <f>'7. Pro Forma page 2'!Z40</f>
        <v>0</v>
      </c>
      <c r="AA36" s="419">
        <f>'7. Pro Forma page 2'!AA40</f>
        <v>0</v>
      </c>
      <c r="AB36" s="419">
        <f>'7. Pro Forma page 2'!AB40</f>
        <v>0</v>
      </c>
      <c r="AC36" s="419">
        <f>'7. Pro Forma page 2'!AC40</f>
        <v>0</v>
      </c>
      <c r="AD36" s="419">
        <f>'7. Pro Forma page 2'!AD40</f>
        <v>0</v>
      </c>
      <c r="AE36" s="419">
        <f>'7. Pro Forma page 2'!AE40</f>
        <v>0</v>
      </c>
      <c r="AF36" s="419">
        <f>'7. Pro Forma page 2'!AF40</f>
        <v>0</v>
      </c>
    </row>
    <row r="37" spans="1:32" s="13" customFormat="1" ht="15.75">
      <c r="A37" s="418" t="s">
        <v>92</v>
      </c>
      <c r="B37" s="419"/>
      <c r="C37" s="419">
        <f>IF(B34&gt;0,B32*B34,0)</f>
        <v>0</v>
      </c>
      <c r="D37" s="419">
        <f t="shared" ref="D37:AF37" si="9">IF(C39&gt;0,$B$32*C39,0)</f>
        <v>0</v>
      </c>
      <c r="E37" s="419">
        <f t="shared" si="9"/>
        <v>0</v>
      </c>
      <c r="F37" s="419">
        <f t="shared" si="9"/>
        <v>0</v>
      </c>
      <c r="G37" s="419">
        <f t="shared" si="9"/>
        <v>0</v>
      </c>
      <c r="H37" s="419">
        <f t="shared" si="9"/>
        <v>0</v>
      </c>
      <c r="I37" s="419">
        <f t="shared" si="9"/>
        <v>0</v>
      </c>
      <c r="J37" s="419">
        <f t="shared" si="9"/>
        <v>0</v>
      </c>
      <c r="K37" s="419">
        <f t="shared" si="9"/>
        <v>0</v>
      </c>
      <c r="L37" s="419">
        <f t="shared" si="9"/>
        <v>0</v>
      </c>
      <c r="M37" s="419">
        <f t="shared" si="9"/>
        <v>0</v>
      </c>
      <c r="N37" s="419">
        <f t="shared" si="9"/>
        <v>0</v>
      </c>
      <c r="O37" s="419">
        <f t="shared" si="9"/>
        <v>0</v>
      </c>
      <c r="P37" s="419">
        <f t="shared" si="9"/>
        <v>0</v>
      </c>
      <c r="Q37" s="419">
        <f t="shared" si="9"/>
        <v>0</v>
      </c>
      <c r="R37" s="419">
        <f t="shared" si="9"/>
        <v>0</v>
      </c>
      <c r="S37" s="419">
        <f t="shared" si="9"/>
        <v>0</v>
      </c>
      <c r="T37" s="419">
        <f t="shared" si="9"/>
        <v>0</v>
      </c>
      <c r="U37" s="419">
        <f t="shared" si="9"/>
        <v>0</v>
      </c>
      <c r="V37" s="419">
        <f t="shared" si="9"/>
        <v>0</v>
      </c>
      <c r="W37" s="419">
        <f t="shared" si="9"/>
        <v>0</v>
      </c>
      <c r="X37" s="419">
        <f t="shared" si="9"/>
        <v>0</v>
      </c>
      <c r="Y37" s="419">
        <f t="shared" si="9"/>
        <v>0</v>
      </c>
      <c r="Z37" s="419">
        <f t="shared" si="9"/>
        <v>0</v>
      </c>
      <c r="AA37" s="419">
        <f t="shared" si="9"/>
        <v>0</v>
      </c>
      <c r="AB37" s="419">
        <f t="shared" si="9"/>
        <v>0</v>
      </c>
      <c r="AC37" s="419">
        <f t="shared" si="9"/>
        <v>0</v>
      </c>
      <c r="AD37" s="419">
        <f t="shared" si="9"/>
        <v>0</v>
      </c>
      <c r="AE37" s="419">
        <f t="shared" si="9"/>
        <v>0</v>
      </c>
      <c r="AF37" s="419">
        <f t="shared" si="9"/>
        <v>0</v>
      </c>
    </row>
    <row r="38" spans="1:32" s="13" customFormat="1" ht="15.75">
      <c r="A38" s="418" t="s">
        <v>89</v>
      </c>
      <c r="B38" s="419"/>
      <c r="C38" s="419">
        <f t="shared" ref="C38:AF38" si="10">IF(C36-C37&gt;0,C36-C37,0)</f>
        <v>0</v>
      </c>
      <c r="D38" s="419">
        <f t="shared" si="10"/>
        <v>0</v>
      </c>
      <c r="E38" s="419">
        <f t="shared" si="10"/>
        <v>0</v>
      </c>
      <c r="F38" s="419">
        <f t="shared" si="10"/>
        <v>0</v>
      </c>
      <c r="G38" s="419">
        <f t="shared" si="10"/>
        <v>0</v>
      </c>
      <c r="H38" s="419">
        <f t="shared" si="10"/>
        <v>0</v>
      </c>
      <c r="I38" s="419">
        <f t="shared" si="10"/>
        <v>0</v>
      </c>
      <c r="J38" s="419">
        <f t="shared" si="10"/>
        <v>0</v>
      </c>
      <c r="K38" s="419">
        <f t="shared" si="10"/>
        <v>0</v>
      </c>
      <c r="L38" s="419">
        <f t="shared" si="10"/>
        <v>0</v>
      </c>
      <c r="M38" s="419">
        <f t="shared" si="10"/>
        <v>0</v>
      </c>
      <c r="N38" s="419">
        <f t="shared" si="10"/>
        <v>0</v>
      </c>
      <c r="O38" s="419">
        <f t="shared" si="10"/>
        <v>0</v>
      </c>
      <c r="P38" s="419">
        <f t="shared" si="10"/>
        <v>0</v>
      </c>
      <c r="Q38" s="419">
        <f t="shared" si="10"/>
        <v>0</v>
      </c>
      <c r="R38" s="419">
        <f t="shared" si="10"/>
        <v>0</v>
      </c>
      <c r="S38" s="419">
        <f t="shared" si="10"/>
        <v>0</v>
      </c>
      <c r="T38" s="419">
        <f t="shared" si="10"/>
        <v>0</v>
      </c>
      <c r="U38" s="419">
        <f t="shared" si="10"/>
        <v>0</v>
      </c>
      <c r="V38" s="419">
        <f t="shared" si="10"/>
        <v>0</v>
      </c>
      <c r="W38" s="419">
        <f t="shared" si="10"/>
        <v>0</v>
      </c>
      <c r="X38" s="419">
        <f t="shared" si="10"/>
        <v>0</v>
      </c>
      <c r="Y38" s="419">
        <f t="shared" si="10"/>
        <v>0</v>
      </c>
      <c r="Z38" s="419">
        <f t="shared" si="10"/>
        <v>0</v>
      </c>
      <c r="AA38" s="419">
        <f t="shared" si="10"/>
        <v>0</v>
      </c>
      <c r="AB38" s="419">
        <f t="shared" si="10"/>
        <v>0</v>
      </c>
      <c r="AC38" s="419">
        <f t="shared" si="10"/>
        <v>0</v>
      </c>
      <c r="AD38" s="419">
        <f t="shared" si="10"/>
        <v>0</v>
      </c>
      <c r="AE38" s="419">
        <f t="shared" si="10"/>
        <v>0</v>
      </c>
      <c r="AF38" s="419">
        <f t="shared" si="10"/>
        <v>0</v>
      </c>
    </row>
    <row r="39" spans="1:32" s="13" customFormat="1" ht="15.75">
      <c r="A39" s="418" t="s">
        <v>90</v>
      </c>
      <c r="B39" s="419"/>
      <c r="C39" s="419">
        <f>IF(C36&gt;C37,B34-C38,B34+C37-C36)</f>
        <v>0</v>
      </c>
      <c r="D39" s="419">
        <f>IF('7. Pro Forma page 2'!D40&gt;D37,C39-D38+C40,C39+D37-'7. Pro Forma page 2'!D40+C40)</f>
        <v>0</v>
      </c>
      <c r="E39" s="419">
        <f>IF('7. Pro Forma page 2'!E40&gt;E37,D39-E38+D40,D39+E37-'7. Pro Forma page 2'!E40+D40)</f>
        <v>0</v>
      </c>
      <c r="F39" s="419">
        <f>IF('7. Pro Forma page 2'!F40&gt;F37,E39-F38+E40,E39+F37-'7. Pro Forma page 2'!F40+E40)</f>
        <v>0</v>
      </c>
      <c r="G39" s="419">
        <f>IF('7. Pro Forma page 2'!G40&gt;G37,F39-G38+F40,F39+G37-'7. Pro Forma page 2'!G40+F40)</f>
        <v>0</v>
      </c>
      <c r="H39" s="419">
        <f>IF('7. Pro Forma page 2'!H40&gt;H37,G39-H38+G40,G39+H37-'7. Pro Forma page 2'!H40+G40)</f>
        <v>0</v>
      </c>
      <c r="I39" s="419">
        <f>IF('7. Pro Forma page 2'!I40&gt;I37,H39-I38+H40,H39+I37-'7. Pro Forma page 2'!I40+H40)</f>
        <v>0</v>
      </c>
      <c r="J39" s="419">
        <f>IF('7. Pro Forma page 2'!J40&gt;J37,I39-J38+I40,I39+J37-'7. Pro Forma page 2'!J40+I40)</f>
        <v>0</v>
      </c>
      <c r="K39" s="419">
        <f>IF('7. Pro Forma page 2'!K40&gt;K37,J39-K38+J40,J39+K37-'7. Pro Forma page 2'!K40+J40)</f>
        <v>0</v>
      </c>
      <c r="L39" s="419">
        <f>IF('7. Pro Forma page 2'!L40&gt;L37,K39-L38+K40,K39+L37-'7. Pro Forma page 2'!L40+K40)</f>
        <v>0</v>
      </c>
      <c r="M39" s="419">
        <f>IF('7. Pro Forma page 2'!M40&gt;M37,L39-M38+L40,L39+M37-'7. Pro Forma page 2'!M40+L40)</f>
        <v>0</v>
      </c>
      <c r="N39" s="419">
        <f>IF('7. Pro Forma page 2'!N40&gt;N37,M39-N38+M40,M39+N37-'7. Pro Forma page 2'!N40+M40)</f>
        <v>0</v>
      </c>
      <c r="O39" s="419">
        <f>IF('7. Pro Forma page 2'!O40&gt;O37,N39-O38+N40,N39+O37-'7. Pro Forma page 2'!O40+N40)</f>
        <v>0</v>
      </c>
      <c r="P39" s="419">
        <f>IF('7. Pro Forma page 2'!P40&gt;P37,O39-P38+O40,O39+P37-'7. Pro Forma page 2'!P40+O40)</f>
        <v>0</v>
      </c>
      <c r="Q39" s="419">
        <f>IF('7. Pro Forma page 2'!Q40&gt;Q37,P39-Q38+P40,P39+Q37-'7. Pro Forma page 2'!Q40+P40)</f>
        <v>0</v>
      </c>
      <c r="R39" s="419">
        <f>IF('7. Pro Forma page 2'!R40&gt;R37,Q39-R38+Q40,Q39+R37-'7. Pro Forma page 2'!R40+Q40)</f>
        <v>0</v>
      </c>
      <c r="S39" s="419">
        <f>IF('7. Pro Forma page 2'!S40&gt;S37,R39-S38+R40,R39+S37-'7. Pro Forma page 2'!S40+R40)</f>
        <v>0</v>
      </c>
      <c r="T39" s="419">
        <f>IF('7. Pro Forma page 2'!T40&gt;T37,S39-T38+S40,S39+T37-'7. Pro Forma page 2'!T40+S40)</f>
        <v>0</v>
      </c>
      <c r="U39" s="419">
        <f>IF('7. Pro Forma page 2'!U40&gt;U37,T39-U38+T40,T39+U37-'7. Pro Forma page 2'!U40+T40)</f>
        <v>0</v>
      </c>
      <c r="V39" s="419">
        <f>IF('7. Pro Forma page 2'!V40&gt;V37,U39-V38+U40,U39+V37-'7. Pro Forma page 2'!V40+U40)</f>
        <v>0</v>
      </c>
      <c r="W39" s="419">
        <f>IF('7. Pro Forma page 2'!W40&gt;W37,V39-W38+V40,V39+W37-'7. Pro Forma page 2'!W40+V40)</f>
        <v>0</v>
      </c>
      <c r="X39" s="419">
        <f>IF('7. Pro Forma page 2'!X40&gt;X37,W39-X38+W40,W39+X37-'7. Pro Forma page 2'!X40+W40)</f>
        <v>0</v>
      </c>
      <c r="Y39" s="419">
        <f>IF('7. Pro Forma page 2'!Y40&gt;Y37,X39-Y38+X40,X39+Y37-'7. Pro Forma page 2'!Y40+X40)</f>
        <v>0</v>
      </c>
      <c r="Z39" s="419">
        <f>IF('7. Pro Forma page 2'!Z40&gt;Z37,Y39-Z38+Y40,Y39+Z37-'7. Pro Forma page 2'!Z40+Y40)</f>
        <v>0</v>
      </c>
      <c r="AA39" s="419">
        <f>IF('7. Pro Forma page 2'!AA40&gt;AA37,Z39-AA38+Z40,Z39+AA37-'7. Pro Forma page 2'!AA40+Z40)</f>
        <v>0</v>
      </c>
      <c r="AB39" s="419">
        <f>IF('7. Pro Forma page 2'!AB40&gt;AB37,AA39-AB38+AA40,AA39+AB37-'7. Pro Forma page 2'!AB40+AA40)</f>
        <v>0</v>
      </c>
      <c r="AC39" s="419">
        <f>IF('7. Pro Forma page 2'!AC40&gt;AC37,AB39-AC38+AB40,AB39+AC37-'7. Pro Forma page 2'!AC40+AB40)</f>
        <v>0</v>
      </c>
      <c r="AD39" s="419">
        <f>IF('7. Pro Forma page 2'!AD40&gt;AD37,AC39-AD38+AC40,AC39+AD37-'7. Pro Forma page 2'!AD40+AC40)</f>
        <v>0</v>
      </c>
      <c r="AE39" s="419">
        <f>IF('7. Pro Forma page 2'!AE40&gt;AE37,AD39-AE38+AD40,AD39+AE37-'7. Pro Forma page 2'!AE40+AD40)</f>
        <v>0</v>
      </c>
      <c r="AF39" s="419">
        <f>IF('7. Pro Forma page 2'!AF40&gt;AF37,AE39-AF38+AE40,AE39+AF37-'7. Pro Forma page 2'!AF40+AE40)</f>
        <v>0</v>
      </c>
    </row>
    <row r="40" spans="1:32" s="13" customFormat="1" ht="15.75">
      <c r="A40" s="426" t="s">
        <v>98</v>
      </c>
      <c r="B40" s="434"/>
      <c r="C40" s="434">
        <f>IF(C39=0,0,+B32*B34-C37)</f>
        <v>0</v>
      </c>
      <c r="D40" s="434">
        <f t="shared" ref="D40:AF40" si="11">IF(D39=0,0,$B$32*(C39+C40)-D37)</f>
        <v>0</v>
      </c>
      <c r="E40" s="434">
        <f t="shared" si="11"/>
        <v>0</v>
      </c>
      <c r="F40" s="434">
        <f t="shared" si="11"/>
        <v>0</v>
      </c>
      <c r="G40" s="434">
        <f t="shared" si="11"/>
        <v>0</v>
      </c>
      <c r="H40" s="434">
        <f t="shared" si="11"/>
        <v>0</v>
      </c>
      <c r="I40" s="434">
        <f t="shared" si="11"/>
        <v>0</v>
      </c>
      <c r="J40" s="434">
        <f t="shared" si="11"/>
        <v>0</v>
      </c>
      <c r="K40" s="434">
        <f t="shared" si="11"/>
        <v>0</v>
      </c>
      <c r="L40" s="434">
        <f t="shared" si="11"/>
        <v>0</v>
      </c>
      <c r="M40" s="434">
        <f t="shared" si="11"/>
        <v>0</v>
      </c>
      <c r="N40" s="434">
        <f t="shared" si="11"/>
        <v>0</v>
      </c>
      <c r="O40" s="434">
        <f t="shared" si="11"/>
        <v>0</v>
      </c>
      <c r="P40" s="434">
        <f t="shared" si="11"/>
        <v>0</v>
      </c>
      <c r="Q40" s="434">
        <f t="shared" si="11"/>
        <v>0</v>
      </c>
      <c r="R40" s="434">
        <f t="shared" si="11"/>
        <v>0</v>
      </c>
      <c r="S40" s="434">
        <f t="shared" si="11"/>
        <v>0</v>
      </c>
      <c r="T40" s="434">
        <f t="shared" si="11"/>
        <v>0</v>
      </c>
      <c r="U40" s="434">
        <f t="shared" si="11"/>
        <v>0</v>
      </c>
      <c r="V40" s="434">
        <f t="shared" si="11"/>
        <v>0</v>
      </c>
      <c r="W40" s="434">
        <f t="shared" si="11"/>
        <v>0</v>
      </c>
      <c r="X40" s="434">
        <f t="shared" si="11"/>
        <v>0</v>
      </c>
      <c r="Y40" s="434">
        <f t="shared" si="11"/>
        <v>0</v>
      </c>
      <c r="Z40" s="434">
        <f t="shared" si="11"/>
        <v>0</v>
      </c>
      <c r="AA40" s="434">
        <f t="shared" si="11"/>
        <v>0</v>
      </c>
      <c r="AB40" s="434">
        <f t="shared" si="11"/>
        <v>0</v>
      </c>
      <c r="AC40" s="434">
        <f t="shared" si="11"/>
        <v>0</v>
      </c>
      <c r="AD40" s="434">
        <f t="shared" si="11"/>
        <v>0</v>
      </c>
      <c r="AE40" s="434">
        <f t="shared" si="11"/>
        <v>0</v>
      </c>
      <c r="AF40" s="434">
        <f t="shared" si="11"/>
        <v>0</v>
      </c>
    </row>
  </sheetData>
  <pageMargins left="0.7" right="0.7" top="0.75" bottom="0.75" header="0.3" footer="0.3"/>
  <pageSetup scale="58" orientation="landscape" horizontalDpi="300" verticalDpi="300" r:id="rId1"/>
  <colBreaks count="1" manualBreakCount="1">
    <brk id="17"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AI173"/>
  <sheetViews>
    <sheetView showOutlineSymbols="0" view="pageBreakPreview" zoomScaleNormal="85" zoomScaleSheetLayoutView="100" zoomScalePageLayoutView="85" workbookViewId="0"/>
  </sheetViews>
  <sheetFormatPr defaultColWidth="8.6640625" defaultRowHeight="15.75"/>
  <cols>
    <col min="1" max="1" width="26.21875" style="13" customWidth="1"/>
    <col min="2" max="2" width="10.6640625" style="13" customWidth="1"/>
    <col min="3" max="3" width="8.6640625" style="13"/>
    <col min="4" max="4" width="9.109375" style="13" customWidth="1"/>
    <col min="5" max="5" width="8.77734375" style="13" customWidth="1"/>
    <col min="6" max="10" width="8.6640625" style="13"/>
    <col min="11" max="11" width="9.21875" style="13" customWidth="1"/>
    <col min="12" max="16384" width="8.6640625" style="13"/>
  </cols>
  <sheetData>
    <row r="1" spans="1:32" ht="21">
      <c r="A1" s="462" t="s">
        <v>191</v>
      </c>
      <c r="B1" s="463"/>
      <c r="C1" s="463"/>
      <c r="D1" s="463"/>
      <c r="E1" s="463"/>
      <c r="F1" s="464"/>
      <c r="G1" s="463"/>
      <c r="H1" s="465"/>
      <c r="I1" s="465"/>
      <c r="J1" s="465"/>
      <c r="K1" s="463"/>
      <c r="L1" s="463"/>
      <c r="M1" s="463"/>
      <c r="N1" s="463"/>
      <c r="O1" s="463"/>
      <c r="P1" s="463"/>
      <c r="Q1" s="463"/>
      <c r="R1" s="463"/>
      <c r="S1" s="463"/>
      <c r="T1" s="463"/>
      <c r="U1" s="463"/>
      <c r="V1" s="463"/>
      <c r="W1" s="463"/>
      <c r="X1" s="463"/>
      <c r="Y1" s="463"/>
      <c r="Z1" s="463"/>
      <c r="AA1" s="463"/>
      <c r="AB1" s="463"/>
      <c r="AC1" s="463"/>
      <c r="AD1" s="463"/>
      <c r="AE1" s="463"/>
      <c r="AF1" s="463"/>
    </row>
    <row r="2" spans="1:32">
      <c r="A2" s="466" t="s">
        <v>49</v>
      </c>
      <c r="B2" s="467"/>
      <c r="C2" s="468"/>
      <c r="D2" s="468"/>
      <c r="E2" s="468"/>
      <c r="F2" s="467"/>
      <c r="G2" s="467"/>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row>
    <row r="3" spans="1:32">
      <c r="A3" s="467"/>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row>
    <row r="4" spans="1:32">
      <c r="A4" s="469"/>
      <c r="B4" s="470" t="s">
        <v>50</v>
      </c>
      <c r="C4" s="471">
        <v>1</v>
      </c>
      <c r="D4" s="471">
        <f t="shared" ref="D4:AF4" si="0">+C4+1</f>
        <v>2</v>
      </c>
      <c r="E4" s="471">
        <f t="shared" si="0"/>
        <v>3</v>
      </c>
      <c r="F4" s="471">
        <f t="shared" si="0"/>
        <v>4</v>
      </c>
      <c r="G4" s="471">
        <f t="shared" si="0"/>
        <v>5</v>
      </c>
      <c r="H4" s="471">
        <f t="shared" si="0"/>
        <v>6</v>
      </c>
      <c r="I4" s="471">
        <f t="shared" si="0"/>
        <v>7</v>
      </c>
      <c r="J4" s="471">
        <f t="shared" si="0"/>
        <v>8</v>
      </c>
      <c r="K4" s="471">
        <f t="shared" si="0"/>
        <v>9</v>
      </c>
      <c r="L4" s="471">
        <f t="shared" si="0"/>
        <v>10</v>
      </c>
      <c r="M4" s="471">
        <f t="shared" si="0"/>
        <v>11</v>
      </c>
      <c r="N4" s="471">
        <f t="shared" si="0"/>
        <v>12</v>
      </c>
      <c r="O4" s="471">
        <f t="shared" si="0"/>
        <v>13</v>
      </c>
      <c r="P4" s="471">
        <f t="shared" si="0"/>
        <v>14</v>
      </c>
      <c r="Q4" s="471">
        <f t="shared" si="0"/>
        <v>15</v>
      </c>
      <c r="R4" s="471">
        <f t="shared" si="0"/>
        <v>16</v>
      </c>
      <c r="S4" s="471">
        <f t="shared" si="0"/>
        <v>17</v>
      </c>
      <c r="T4" s="471">
        <f t="shared" si="0"/>
        <v>18</v>
      </c>
      <c r="U4" s="471">
        <f t="shared" si="0"/>
        <v>19</v>
      </c>
      <c r="V4" s="471">
        <f t="shared" si="0"/>
        <v>20</v>
      </c>
      <c r="W4" s="471">
        <f t="shared" si="0"/>
        <v>21</v>
      </c>
      <c r="X4" s="471">
        <f t="shared" si="0"/>
        <v>22</v>
      </c>
      <c r="Y4" s="471">
        <f t="shared" si="0"/>
        <v>23</v>
      </c>
      <c r="Z4" s="471">
        <f t="shared" si="0"/>
        <v>24</v>
      </c>
      <c r="AA4" s="471">
        <f t="shared" si="0"/>
        <v>25</v>
      </c>
      <c r="AB4" s="471">
        <f t="shared" si="0"/>
        <v>26</v>
      </c>
      <c r="AC4" s="471">
        <f t="shared" si="0"/>
        <v>27</v>
      </c>
      <c r="AD4" s="471">
        <f t="shared" si="0"/>
        <v>28</v>
      </c>
      <c r="AE4" s="471">
        <f t="shared" si="0"/>
        <v>29</v>
      </c>
      <c r="AF4" s="471">
        <f t="shared" si="0"/>
        <v>30</v>
      </c>
    </row>
    <row r="5" spans="1:32">
      <c r="A5" s="476" t="s">
        <v>170</v>
      </c>
      <c r="B5" s="472" t="s">
        <v>48</v>
      </c>
      <c r="C5" s="472" t="s">
        <v>48</v>
      </c>
      <c r="D5" s="472" t="s">
        <v>48</v>
      </c>
      <c r="E5" s="472" t="s">
        <v>48</v>
      </c>
      <c r="F5" s="472" t="s">
        <v>48</v>
      </c>
      <c r="G5" s="472" t="s">
        <v>48</v>
      </c>
      <c r="H5" s="472" t="s">
        <v>48</v>
      </c>
      <c r="I5" s="472" t="s">
        <v>48</v>
      </c>
      <c r="J5" s="472" t="s">
        <v>48</v>
      </c>
      <c r="K5" s="472" t="s">
        <v>48</v>
      </c>
      <c r="L5" s="472" t="s">
        <v>48</v>
      </c>
      <c r="M5" s="472" t="s">
        <v>48</v>
      </c>
      <c r="N5" s="472" t="s">
        <v>48</v>
      </c>
      <c r="O5" s="472" t="s">
        <v>48</v>
      </c>
      <c r="P5" s="472" t="s">
        <v>48</v>
      </c>
      <c r="Q5" s="472" t="s">
        <v>48</v>
      </c>
      <c r="R5" s="472" t="s">
        <v>48</v>
      </c>
      <c r="S5" s="472" t="s">
        <v>48</v>
      </c>
      <c r="T5" s="472" t="s">
        <v>48</v>
      </c>
      <c r="U5" s="472" t="s">
        <v>48</v>
      </c>
      <c r="V5" s="472" t="s">
        <v>48</v>
      </c>
      <c r="W5" s="472" t="s">
        <v>48</v>
      </c>
      <c r="X5" s="472" t="s">
        <v>48</v>
      </c>
      <c r="Y5" s="472" t="s">
        <v>48</v>
      </c>
      <c r="Z5" s="472" t="s">
        <v>48</v>
      </c>
      <c r="AA5" s="472" t="s">
        <v>48</v>
      </c>
      <c r="AB5" s="472" t="s">
        <v>48</v>
      </c>
      <c r="AC5" s="472" t="s">
        <v>48</v>
      </c>
      <c r="AD5" s="472" t="s">
        <v>48</v>
      </c>
      <c r="AE5" s="472" t="s">
        <v>48</v>
      </c>
      <c r="AF5" s="472" t="s">
        <v>48</v>
      </c>
    </row>
    <row r="6" spans="1:32">
      <c r="A6" s="473"/>
      <c r="B6" s="473"/>
      <c r="C6" s="473"/>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row>
    <row r="7" spans="1:32">
      <c r="A7" s="604" t="s">
        <v>146</v>
      </c>
      <c r="B7" s="604"/>
      <c r="C7" s="473">
        <v>0</v>
      </c>
      <c r="D7" s="473">
        <v>0</v>
      </c>
      <c r="E7" s="473">
        <v>0</v>
      </c>
      <c r="F7" s="473">
        <v>0</v>
      </c>
      <c r="G7" s="473">
        <v>0</v>
      </c>
      <c r="H7" s="473">
        <v>0</v>
      </c>
      <c r="I7" s="473">
        <v>0</v>
      </c>
      <c r="J7" s="473">
        <v>0</v>
      </c>
      <c r="K7" s="473">
        <v>0</v>
      </c>
      <c r="L7" s="473">
        <v>0</v>
      </c>
      <c r="M7" s="473">
        <v>0</v>
      </c>
      <c r="N7" s="473">
        <v>0</v>
      </c>
      <c r="O7" s="473">
        <v>0</v>
      </c>
      <c r="P7" s="473">
        <v>0</v>
      </c>
      <c r="Q7" s="473">
        <v>0</v>
      </c>
      <c r="R7" s="473">
        <v>0</v>
      </c>
      <c r="S7" s="473">
        <v>0</v>
      </c>
      <c r="T7" s="473">
        <v>0</v>
      </c>
      <c r="U7" s="473">
        <v>0</v>
      </c>
      <c r="V7" s="473">
        <v>0</v>
      </c>
      <c r="W7" s="473">
        <v>0</v>
      </c>
      <c r="X7" s="473">
        <v>0</v>
      </c>
      <c r="Y7" s="473">
        <v>0</v>
      </c>
      <c r="Z7" s="473">
        <v>0</v>
      </c>
      <c r="AA7" s="473">
        <v>0</v>
      </c>
      <c r="AB7" s="473">
        <v>0</v>
      </c>
      <c r="AC7" s="473">
        <v>0</v>
      </c>
      <c r="AD7" s="473">
        <v>0</v>
      </c>
      <c r="AE7" s="473">
        <v>0</v>
      </c>
      <c r="AF7" s="473">
        <v>0</v>
      </c>
    </row>
    <row r="8" spans="1:32">
      <c r="A8" s="605" t="s">
        <v>52</v>
      </c>
      <c r="B8" s="605"/>
      <c r="C8" s="473">
        <v>0</v>
      </c>
      <c r="D8" s="473">
        <v>0</v>
      </c>
      <c r="E8" s="473">
        <v>0</v>
      </c>
      <c r="F8" s="473">
        <v>0</v>
      </c>
      <c r="G8" s="473">
        <v>0</v>
      </c>
      <c r="H8" s="473">
        <v>0</v>
      </c>
      <c r="I8" s="473">
        <v>0</v>
      </c>
      <c r="J8" s="473">
        <v>0</v>
      </c>
      <c r="K8" s="473">
        <v>0</v>
      </c>
      <c r="L8" s="473">
        <v>0</v>
      </c>
      <c r="M8" s="473">
        <v>0</v>
      </c>
      <c r="N8" s="473">
        <v>0</v>
      </c>
      <c r="O8" s="473">
        <v>0</v>
      </c>
      <c r="P8" s="473">
        <v>0</v>
      </c>
      <c r="Q8" s="473">
        <v>0</v>
      </c>
      <c r="R8" s="473">
        <v>0</v>
      </c>
      <c r="S8" s="473">
        <v>0</v>
      </c>
      <c r="T8" s="473">
        <v>0</v>
      </c>
      <c r="U8" s="473">
        <v>0</v>
      </c>
      <c r="V8" s="473">
        <v>0</v>
      </c>
      <c r="W8" s="473">
        <v>0</v>
      </c>
      <c r="X8" s="473">
        <v>0</v>
      </c>
      <c r="Y8" s="473">
        <v>0</v>
      </c>
      <c r="Z8" s="473">
        <v>0</v>
      </c>
      <c r="AA8" s="473">
        <v>0</v>
      </c>
      <c r="AB8" s="473">
        <v>0</v>
      </c>
      <c r="AC8" s="473">
        <v>0</v>
      </c>
      <c r="AD8" s="473">
        <v>0</v>
      </c>
      <c r="AE8" s="473">
        <v>0</v>
      </c>
      <c r="AF8" s="473">
        <v>0</v>
      </c>
    </row>
    <row r="9" spans="1:32">
      <c r="A9" s="603" t="s">
        <v>184</v>
      </c>
      <c r="B9" s="603"/>
      <c r="C9" s="474">
        <v>0</v>
      </c>
      <c r="D9" s="474">
        <v>0</v>
      </c>
      <c r="E9" s="474">
        <v>0</v>
      </c>
      <c r="F9" s="474">
        <v>0</v>
      </c>
      <c r="G9" s="474">
        <v>0</v>
      </c>
      <c r="H9" s="474">
        <v>0</v>
      </c>
      <c r="I9" s="474">
        <v>0</v>
      </c>
      <c r="J9" s="474">
        <v>0</v>
      </c>
      <c r="K9" s="474">
        <v>0</v>
      </c>
      <c r="L9" s="474">
        <v>0</v>
      </c>
      <c r="M9" s="474">
        <v>0</v>
      </c>
      <c r="N9" s="474">
        <v>0</v>
      </c>
      <c r="O9" s="474">
        <v>0</v>
      </c>
      <c r="P9" s="474">
        <v>0</v>
      </c>
      <c r="Q9" s="474">
        <v>0</v>
      </c>
      <c r="R9" s="474">
        <v>0</v>
      </c>
      <c r="S9" s="474">
        <v>0</v>
      </c>
      <c r="T9" s="474">
        <v>0</v>
      </c>
      <c r="U9" s="474">
        <v>0</v>
      </c>
      <c r="V9" s="474">
        <v>0</v>
      </c>
      <c r="W9" s="474">
        <v>0</v>
      </c>
      <c r="X9" s="474">
        <v>0</v>
      </c>
      <c r="Y9" s="474">
        <v>0</v>
      </c>
      <c r="Z9" s="474">
        <v>0</v>
      </c>
      <c r="AA9" s="474">
        <v>0</v>
      </c>
      <c r="AB9" s="474">
        <v>0</v>
      </c>
      <c r="AC9" s="474">
        <v>0</v>
      </c>
      <c r="AD9" s="474">
        <v>0</v>
      </c>
      <c r="AE9" s="474">
        <v>0</v>
      </c>
      <c r="AF9" s="474">
        <v>0</v>
      </c>
    </row>
    <row r="10" spans="1:32">
      <c r="A10" s="604" t="s">
        <v>185</v>
      </c>
      <c r="B10" s="604"/>
      <c r="C10" s="473">
        <v>0</v>
      </c>
      <c r="D10" s="473">
        <v>0</v>
      </c>
      <c r="E10" s="473">
        <v>0</v>
      </c>
      <c r="F10" s="473">
        <v>0</v>
      </c>
      <c r="G10" s="473">
        <v>0</v>
      </c>
      <c r="H10" s="473">
        <v>0</v>
      </c>
      <c r="I10" s="473">
        <v>0</v>
      </c>
      <c r="J10" s="473">
        <v>0</v>
      </c>
      <c r="K10" s="473">
        <v>0</v>
      </c>
      <c r="L10" s="473">
        <v>0</v>
      </c>
      <c r="M10" s="473">
        <v>0</v>
      </c>
      <c r="N10" s="473">
        <v>0</v>
      </c>
      <c r="O10" s="473">
        <v>0</v>
      </c>
      <c r="P10" s="473">
        <v>0</v>
      </c>
      <c r="Q10" s="473">
        <v>0</v>
      </c>
      <c r="R10" s="473">
        <v>0</v>
      </c>
      <c r="S10" s="473">
        <v>0</v>
      </c>
      <c r="T10" s="473">
        <v>0</v>
      </c>
      <c r="U10" s="473">
        <v>0</v>
      </c>
      <c r="V10" s="473">
        <v>0</v>
      </c>
      <c r="W10" s="473">
        <v>0</v>
      </c>
      <c r="X10" s="473">
        <v>0</v>
      </c>
      <c r="Y10" s="473">
        <v>0</v>
      </c>
      <c r="Z10" s="473">
        <v>0</v>
      </c>
      <c r="AA10" s="473">
        <v>0</v>
      </c>
      <c r="AB10" s="473">
        <v>0</v>
      </c>
      <c r="AC10" s="473">
        <v>0</v>
      </c>
      <c r="AD10" s="473">
        <v>0</v>
      </c>
      <c r="AE10" s="473">
        <v>0</v>
      </c>
      <c r="AF10" s="473">
        <v>0</v>
      </c>
    </row>
    <row r="11" spans="1:32">
      <c r="A11" s="475"/>
      <c r="B11" s="475"/>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row>
    <row r="12" spans="1:32">
      <c r="A12" s="476" t="s">
        <v>186</v>
      </c>
      <c r="B12" s="477"/>
      <c r="C12" s="473">
        <v>0</v>
      </c>
      <c r="D12" s="473">
        <v>0</v>
      </c>
      <c r="E12" s="473">
        <v>0</v>
      </c>
      <c r="F12" s="473">
        <v>0</v>
      </c>
      <c r="G12" s="473">
        <v>0</v>
      </c>
      <c r="H12" s="473">
        <v>0</v>
      </c>
      <c r="I12" s="473">
        <v>0</v>
      </c>
      <c r="J12" s="473">
        <v>0</v>
      </c>
      <c r="K12" s="473">
        <v>0</v>
      </c>
      <c r="L12" s="473">
        <v>0</v>
      </c>
      <c r="M12" s="473">
        <v>0</v>
      </c>
      <c r="N12" s="473">
        <v>0</v>
      </c>
      <c r="O12" s="473">
        <v>0</v>
      </c>
      <c r="P12" s="473">
        <v>0</v>
      </c>
      <c r="Q12" s="473">
        <v>0</v>
      </c>
      <c r="R12" s="473">
        <v>0</v>
      </c>
      <c r="S12" s="473">
        <v>0</v>
      </c>
      <c r="T12" s="473">
        <v>0</v>
      </c>
      <c r="U12" s="473">
        <v>0</v>
      </c>
      <c r="V12" s="473">
        <v>0</v>
      </c>
      <c r="W12" s="473">
        <v>0</v>
      </c>
      <c r="X12" s="473">
        <v>0</v>
      </c>
      <c r="Y12" s="473">
        <v>0</v>
      </c>
      <c r="Z12" s="473">
        <v>0</v>
      </c>
      <c r="AA12" s="473">
        <v>0</v>
      </c>
      <c r="AB12" s="473">
        <v>0</v>
      </c>
      <c r="AC12" s="473">
        <v>0</v>
      </c>
      <c r="AD12" s="473">
        <v>0</v>
      </c>
      <c r="AE12" s="473">
        <v>0</v>
      </c>
      <c r="AF12" s="473">
        <v>0</v>
      </c>
    </row>
    <row r="13" spans="1:32">
      <c r="A13" s="478" t="s">
        <v>51</v>
      </c>
      <c r="B13" s="479"/>
      <c r="C13" s="474">
        <v>0</v>
      </c>
      <c r="D13" s="474">
        <v>0</v>
      </c>
      <c r="E13" s="474">
        <v>0</v>
      </c>
      <c r="F13" s="474">
        <v>0</v>
      </c>
      <c r="G13" s="474">
        <v>0</v>
      </c>
      <c r="H13" s="474">
        <v>0</v>
      </c>
      <c r="I13" s="474">
        <v>0</v>
      </c>
      <c r="J13" s="474">
        <v>0</v>
      </c>
      <c r="K13" s="474">
        <v>0</v>
      </c>
      <c r="L13" s="474">
        <v>0</v>
      </c>
      <c r="M13" s="474">
        <v>0</v>
      </c>
      <c r="N13" s="474">
        <v>0</v>
      </c>
      <c r="O13" s="474">
        <v>0</v>
      </c>
      <c r="P13" s="474">
        <v>0</v>
      </c>
      <c r="Q13" s="474">
        <v>0</v>
      </c>
      <c r="R13" s="474">
        <v>0</v>
      </c>
      <c r="S13" s="474">
        <v>0</v>
      </c>
      <c r="T13" s="474">
        <v>0</v>
      </c>
      <c r="U13" s="474">
        <v>0</v>
      </c>
      <c r="V13" s="474">
        <v>0</v>
      </c>
      <c r="W13" s="474">
        <v>0</v>
      </c>
      <c r="X13" s="474">
        <v>0</v>
      </c>
      <c r="Y13" s="474">
        <v>0</v>
      </c>
      <c r="Z13" s="474">
        <v>0</v>
      </c>
      <c r="AA13" s="474">
        <v>0</v>
      </c>
      <c r="AB13" s="474">
        <v>0</v>
      </c>
      <c r="AC13" s="474">
        <v>0</v>
      </c>
      <c r="AD13" s="474">
        <v>0</v>
      </c>
      <c r="AE13" s="474">
        <v>0</v>
      </c>
      <c r="AF13" s="474">
        <v>0</v>
      </c>
    </row>
    <row r="14" spans="1:32">
      <c r="A14" s="480" t="s">
        <v>222</v>
      </c>
      <c r="B14" s="477"/>
      <c r="C14" s="473">
        <v>0</v>
      </c>
      <c r="D14" s="473">
        <v>0</v>
      </c>
      <c r="E14" s="473">
        <v>0</v>
      </c>
      <c r="F14" s="473">
        <v>0</v>
      </c>
      <c r="G14" s="473">
        <v>0</v>
      </c>
      <c r="H14" s="473">
        <v>0</v>
      </c>
      <c r="I14" s="473">
        <v>0</v>
      </c>
      <c r="J14" s="473">
        <v>0</v>
      </c>
      <c r="K14" s="473">
        <v>0</v>
      </c>
      <c r="L14" s="473">
        <v>0</v>
      </c>
      <c r="M14" s="473">
        <v>0</v>
      </c>
      <c r="N14" s="473">
        <v>0</v>
      </c>
      <c r="O14" s="473">
        <v>0</v>
      </c>
      <c r="P14" s="473">
        <v>0</v>
      </c>
      <c r="Q14" s="473">
        <v>0</v>
      </c>
      <c r="R14" s="473">
        <v>0</v>
      </c>
      <c r="S14" s="473">
        <v>0</v>
      </c>
      <c r="T14" s="473">
        <v>0</v>
      </c>
      <c r="U14" s="473">
        <v>0</v>
      </c>
      <c r="V14" s="473">
        <v>0</v>
      </c>
      <c r="W14" s="473">
        <v>0</v>
      </c>
      <c r="X14" s="473">
        <v>0</v>
      </c>
      <c r="Y14" s="473">
        <v>0</v>
      </c>
      <c r="Z14" s="473">
        <v>0</v>
      </c>
      <c r="AA14" s="473">
        <v>0</v>
      </c>
      <c r="AB14" s="473">
        <v>0</v>
      </c>
      <c r="AC14" s="473">
        <v>0</v>
      </c>
      <c r="AD14" s="473">
        <v>0</v>
      </c>
      <c r="AE14" s="473">
        <v>0</v>
      </c>
      <c r="AF14" s="473">
        <v>0</v>
      </c>
    </row>
    <row r="15" spans="1:32">
      <c r="A15" s="481" t="s">
        <v>221</v>
      </c>
      <c r="B15" s="479"/>
      <c r="C15" s="474">
        <v>0</v>
      </c>
      <c r="D15" s="474">
        <v>0</v>
      </c>
      <c r="E15" s="474">
        <v>0</v>
      </c>
      <c r="F15" s="474">
        <v>0</v>
      </c>
      <c r="G15" s="474">
        <v>0</v>
      </c>
      <c r="H15" s="474">
        <v>0</v>
      </c>
      <c r="I15" s="474">
        <v>0</v>
      </c>
      <c r="J15" s="474">
        <v>0</v>
      </c>
      <c r="K15" s="474">
        <v>0</v>
      </c>
      <c r="L15" s="474">
        <v>0</v>
      </c>
      <c r="M15" s="474">
        <v>0</v>
      </c>
      <c r="N15" s="474">
        <v>0</v>
      </c>
      <c r="O15" s="474">
        <v>0</v>
      </c>
      <c r="P15" s="474">
        <v>0</v>
      </c>
      <c r="Q15" s="474">
        <v>0</v>
      </c>
      <c r="R15" s="474">
        <v>0</v>
      </c>
      <c r="S15" s="474">
        <v>0</v>
      </c>
      <c r="T15" s="474">
        <v>0</v>
      </c>
      <c r="U15" s="474">
        <v>0</v>
      </c>
      <c r="V15" s="474">
        <v>0</v>
      </c>
      <c r="W15" s="474">
        <v>0</v>
      </c>
      <c r="X15" s="474">
        <v>0</v>
      </c>
      <c r="Y15" s="474">
        <v>0</v>
      </c>
      <c r="Z15" s="474">
        <v>0</v>
      </c>
      <c r="AA15" s="474">
        <v>0</v>
      </c>
      <c r="AB15" s="474">
        <v>0</v>
      </c>
      <c r="AC15" s="474">
        <v>0</v>
      </c>
      <c r="AD15" s="474">
        <v>0</v>
      </c>
      <c r="AE15" s="474">
        <v>0</v>
      </c>
      <c r="AF15" s="474">
        <v>0</v>
      </c>
    </row>
    <row r="16" spans="1:32">
      <c r="A16" s="482" t="s">
        <v>220</v>
      </c>
      <c r="B16" s="477"/>
      <c r="C16" s="473">
        <v>0</v>
      </c>
      <c r="D16" s="473">
        <v>0</v>
      </c>
      <c r="E16" s="473">
        <v>0</v>
      </c>
      <c r="F16" s="473">
        <v>0</v>
      </c>
      <c r="G16" s="473">
        <v>0</v>
      </c>
      <c r="H16" s="473">
        <v>0</v>
      </c>
      <c r="I16" s="473">
        <v>0</v>
      </c>
      <c r="J16" s="473">
        <v>0</v>
      </c>
      <c r="K16" s="473">
        <v>0</v>
      </c>
      <c r="L16" s="473">
        <v>0</v>
      </c>
      <c r="M16" s="473">
        <v>0</v>
      </c>
      <c r="N16" s="473">
        <v>0</v>
      </c>
      <c r="O16" s="473">
        <v>0</v>
      </c>
      <c r="P16" s="473">
        <v>0</v>
      </c>
      <c r="Q16" s="473">
        <v>0</v>
      </c>
      <c r="R16" s="473">
        <v>0</v>
      </c>
      <c r="S16" s="473">
        <v>0</v>
      </c>
      <c r="T16" s="473">
        <v>0</v>
      </c>
      <c r="U16" s="473">
        <v>0</v>
      </c>
      <c r="V16" s="473">
        <v>0</v>
      </c>
      <c r="W16" s="473">
        <v>0</v>
      </c>
      <c r="X16" s="473">
        <v>0</v>
      </c>
      <c r="Y16" s="473">
        <v>0</v>
      </c>
      <c r="Z16" s="473">
        <v>0</v>
      </c>
      <c r="AA16" s="473">
        <v>0</v>
      </c>
      <c r="AB16" s="473">
        <v>0</v>
      </c>
      <c r="AC16" s="473">
        <v>0</v>
      </c>
      <c r="AD16" s="473">
        <v>0</v>
      </c>
      <c r="AE16" s="473">
        <v>0</v>
      </c>
      <c r="AF16" s="473">
        <v>0</v>
      </c>
    </row>
    <row r="17" spans="1:32">
      <c r="A17" s="477"/>
      <c r="B17" s="47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row>
    <row r="18" spans="1:32">
      <c r="A18" s="482" t="s">
        <v>147</v>
      </c>
      <c r="B18" s="477"/>
      <c r="C18" s="473">
        <v>0</v>
      </c>
      <c r="D18" s="473">
        <v>0</v>
      </c>
      <c r="E18" s="473">
        <v>0</v>
      </c>
      <c r="F18" s="473">
        <v>0</v>
      </c>
      <c r="G18" s="473">
        <v>0</v>
      </c>
      <c r="H18" s="473">
        <v>0</v>
      </c>
      <c r="I18" s="473">
        <v>0</v>
      </c>
      <c r="J18" s="473">
        <v>0</v>
      </c>
      <c r="K18" s="473">
        <v>0</v>
      </c>
      <c r="L18" s="473">
        <v>0</v>
      </c>
      <c r="M18" s="473">
        <v>0</v>
      </c>
      <c r="N18" s="473">
        <v>0</v>
      </c>
      <c r="O18" s="473">
        <v>0</v>
      </c>
      <c r="P18" s="473">
        <v>0</v>
      </c>
      <c r="Q18" s="473">
        <v>0</v>
      </c>
      <c r="R18" s="473">
        <v>0</v>
      </c>
      <c r="S18" s="473">
        <v>0</v>
      </c>
      <c r="T18" s="473">
        <v>0</v>
      </c>
      <c r="U18" s="473">
        <v>0</v>
      </c>
      <c r="V18" s="473">
        <v>0</v>
      </c>
      <c r="W18" s="473">
        <v>0</v>
      </c>
      <c r="X18" s="473">
        <v>0</v>
      </c>
      <c r="Y18" s="473">
        <v>0</v>
      </c>
      <c r="Z18" s="473">
        <v>0</v>
      </c>
      <c r="AA18" s="473">
        <v>0</v>
      </c>
      <c r="AB18" s="473">
        <v>0</v>
      </c>
      <c r="AC18" s="473">
        <v>0</v>
      </c>
      <c r="AD18" s="473">
        <v>0</v>
      </c>
      <c r="AE18" s="473">
        <v>0</v>
      </c>
      <c r="AF18" s="473">
        <v>0</v>
      </c>
    </row>
    <row r="19" spans="1:32">
      <c r="A19" s="483"/>
      <c r="B19" s="483"/>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2">
      <c r="A20" s="476" t="s">
        <v>53</v>
      </c>
      <c r="B20" s="483"/>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row>
    <row r="21" spans="1:32">
      <c r="A21" s="480" t="s">
        <v>122</v>
      </c>
      <c r="B21" s="483"/>
      <c r="C21" s="473">
        <v>0</v>
      </c>
      <c r="D21" s="473">
        <v>0</v>
      </c>
      <c r="E21" s="473">
        <v>0</v>
      </c>
      <c r="F21" s="473">
        <v>0</v>
      </c>
      <c r="G21" s="473">
        <v>0</v>
      </c>
      <c r="H21" s="473">
        <v>0</v>
      </c>
      <c r="I21" s="473">
        <v>0</v>
      </c>
      <c r="J21" s="473">
        <v>0</v>
      </c>
      <c r="K21" s="473">
        <v>0</v>
      </c>
      <c r="L21" s="473">
        <v>0</v>
      </c>
      <c r="M21" s="473">
        <v>0</v>
      </c>
      <c r="N21" s="473">
        <v>0</v>
      </c>
      <c r="O21" s="473">
        <v>0</v>
      </c>
      <c r="P21" s="473">
        <v>0</v>
      </c>
      <c r="Q21" s="473">
        <v>0</v>
      </c>
      <c r="R21" s="473">
        <v>0</v>
      </c>
      <c r="S21" s="473">
        <v>0</v>
      </c>
      <c r="T21" s="473">
        <v>0</v>
      </c>
      <c r="U21" s="473">
        <v>0</v>
      </c>
      <c r="V21" s="473">
        <v>0</v>
      </c>
      <c r="W21" s="473">
        <v>0</v>
      </c>
      <c r="X21" s="473">
        <v>0</v>
      </c>
      <c r="Y21" s="473">
        <v>0</v>
      </c>
      <c r="Z21" s="473">
        <v>0</v>
      </c>
      <c r="AA21" s="473">
        <v>0</v>
      </c>
      <c r="AB21" s="473">
        <v>0</v>
      </c>
      <c r="AC21" s="473">
        <v>0</v>
      </c>
      <c r="AD21" s="473">
        <v>0</v>
      </c>
      <c r="AE21" s="473">
        <v>0</v>
      </c>
      <c r="AF21" s="473">
        <v>0</v>
      </c>
    </row>
    <row r="22" spans="1:32">
      <c r="A22" s="480" t="s">
        <v>150</v>
      </c>
      <c r="B22" s="483"/>
      <c r="C22" s="473">
        <v>0</v>
      </c>
      <c r="D22" s="473">
        <v>0</v>
      </c>
      <c r="E22" s="473">
        <v>0</v>
      </c>
      <c r="F22" s="473">
        <v>0</v>
      </c>
      <c r="G22" s="473">
        <v>0</v>
      </c>
      <c r="H22" s="473">
        <v>0</v>
      </c>
      <c r="I22" s="473">
        <v>0</v>
      </c>
      <c r="J22" s="473">
        <v>0</v>
      </c>
      <c r="K22" s="473">
        <v>0</v>
      </c>
      <c r="L22" s="473">
        <v>0</v>
      </c>
      <c r="M22" s="473">
        <v>0</v>
      </c>
      <c r="N22" s="473">
        <v>0</v>
      </c>
      <c r="O22" s="473">
        <v>0</v>
      </c>
      <c r="P22" s="473">
        <v>0</v>
      </c>
      <c r="Q22" s="473">
        <v>0</v>
      </c>
      <c r="R22" s="473">
        <v>0</v>
      </c>
      <c r="S22" s="473">
        <v>0</v>
      </c>
      <c r="T22" s="473">
        <v>0</v>
      </c>
      <c r="U22" s="473">
        <v>0</v>
      </c>
      <c r="V22" s="473">
        <v>0</v>
      </c>
      <c r="W22" s="473">
        <v>0</v>
      </c>
      <c r="X22" s="473">
        <v>0</v>
      </c>
      <c r="Y22" s="473">
        <v>0</v>
      </c>
      <c r="Z22" s="473">
        <v>0</v>
      </c>
      <c r="AA22" s="473">
        <v>0</v>
      </c>
      <c r="AB22" s="473">
        <v>0</v>
      </c>
      <c r="AC22" s="473">
        <v>0</v>
      </c>
      <c r="AD22" s="473">
        <v>0</v>
      </c>
      <c r="AE22" s="473">
        <v>0</v>
      </c>
      <c r="AF22" s="473">
        <v>0</v>
      </c>
    </row>
    <row r="23" spans="1:32">
      <c r="A23" s="480" t="s">
        <v>108</v>
      </c>
      <c r="B23" s="483"/>
      <c r="C23" s="473">
        <v>0</v>
      </c>
      <c r="D23" s="473">
        <v>0</v>
      </c>
      <c r="E23" s="473">
        <v>0</v>
      </c>
      <c r="F23" s="473">
        <v>0</v>
      </c>
      <c r="G23" s="473">
        <v>0</v>
      </c>
      <c r="H23" s="473">
        <v>0</v>
      </c>
      <c r="I23" s="473">
        <v>0</v>
      </c>
      <c r="J23" s="473">
        <v>0</v>
      </c>
      <c r="K23" s="473">
        <v>0</v>
      </c>
      <c r="L23" s="473">
        <v>0</v>
      </c>
      <c r="M23" s="473">
        <v>0</v>
      </c>
      <c r="N23" s="473">
        <v>0</v>
      </c>
      <c r="O23" s="473">
        <v>0</v>
      </c>
      <c r="P23" s="473">
        <v>0</v>
      </c>
      <c r="Q23" s="473">
        <v>0</v>
      </c>
      <c r="R23" s="473">
        <v>0</v>
      </c>
      <c r="S23" s="473">
        <v>0</v>
      </c>
      <c r="T23" s="473">
        <v>0</v>
      </c>
      <c r="U23" s="473">
        <v>0</v>
      </c>
      <c r="V23" s="473">
        <v>0</v>
      </c>
      <c r="W23" s="473">
        <v>0</v>
      </c>
      <c r="X23" s="473">
        <v>0</v>
      </c>
      <c r="Y23" s="473">
        <v>0</v>
      </c>
      <c r="Z23" s="473">
        <v>0</v>
      </c>
      <c r="AA23" s="473">
        <v>0</v>
      </c>
      <c r="AB23" s="473">
        <v>0</v>
      </c>
      <c r="AC23" s="473">
        <v>0</v>
      </c>
      <c r="AD23" s="473">
        <v>0</v>
      </c>
      <c r="AE23" s="473">
        <v>0</v>
      </c>
      <c r="AF23" s="473">
        <v>0</v>
      </c>
    </row>
    <row r="24" spans="1:32">
      <c r="A24" s="480" t="s">
        <v>109</v>
      </c>
      <c r="B24" s="483"/>
      <c r="C24" s="484">
        <v>0</v>
      </c>
      <c r="D24" s="484">
        <v>0</v>
      </c>
      <c r="E24" s="484">
        <v>0</v>
      </c>
      <c r="F24" s="484">
        <v>0</v>
      </c>
      <c r="G24" s="484">
        <v>0</v>
      </c>
      <c r="H24" s="484">
        <v>0</v>
      </c>
      <c r="I24" s="484">
        <v>0</v>
      </c>
      <c r="J24" s="484">
        <v>0</v>
      </c>
      <c r="K24" s="484">
        <v>0</v>
      </c>
      <c r="L24" s="484">
        <v>0</v>
      </c>
      <c r="M24" s="484">
        <v>0</v>
      </c>
      <c r="N24" s="484">
        <v>0</v>
      </c>
      <c r="O24" s="484">
        <v>0</v>
      </c>
      <c r="P24" s="484">
        <v>0</v>
      </c>
      <c r="Q24" s="484">
        <v>0</v>
      </c>
      <c r="R24" s="484">
        <v>0</v>
      </c>
      <c r="S24" s="484">
        <v>0</v>
      </c>
      <c r="T24" s="484">
        <v>0</v>
      </c>
      <c r="U24" s="484">
        <v>0</v>
      </c>
      <c r="V24" s="484">
        <v>0</v>
      </c>
      <c r="W24" s="484">
        <v>0</v>
      </c>
      <c r="X24" s="484">
        <v>0</v>
      </c>
      <c r="Y24" s="484">
        <v>0</v>
      </c>
      <c r="Z24" s="484">
        <v>0</v>
      </c>
      <c r="AA24" s="484">
        <v>0</v>
      </c>
      <c r="AB24" s="484">
        <v>0</v>
      </c>
      <c r="AC24" s="484">
        <v>0</v>
      </c>
      <c r="AD24" s="484">
        <v>0</v>
      </c>
      <c r="AE24" s="484">
        <v>0</v>
      </c>
      <c r="AF24" s="484">
        <v>0</v>
      </c>
    </row>
    <row r="25" spans="1:32">
      <c r="A25" s="480" t="s">
        <v>110</v>
      </c>
      <c r="B25" s="483"/>
      <c r="C25" s="484">
        <v>0</v>
      </c>
      <c r="D25" s="484">
        <v>0</v>
      </c>
      <c r="E25" s="484">
        <v>0</v>
      </c>
      <c r="F25" s="484">
        <v>0</v>
      </c>
      <c r="G25" s="484">
        <v>0</v>
      </c>
      <c r="H25" s="484">
        <v>0</v>
      </c>
      <c r="I25" s="484">
        <v>0</v>
      </c>
      <c r="J25" s="484">
        <v>0</v>
      </c>
      <c r="K25" s="484">
        <v>0</v>
      </c>
      <c r="L25" s="484">
        <v>0</v>
      </c>
      <c r="M25" s="484">
        <v>0</v>
      </c>
      <c r="N25" s="484">
        <v>0</v>
      </c>
      <c r="O25" s="484">
        <v>0</v>
      </c>
      <c r="P25" s="484">
        <v>0</v>
      </c>
      <c r="Q25" s="484">
        <v>0</v>
      </c>
      <c r="R25" s="484">
        <v>0</v>
      </c>
      <c r="S25" s="484">
        <v>0</v>
      </c>
      <c r="T25" s="484">
        <v>0</v>
      </c>
      <c r="U25" s="484">
        <v>0</v>
      </c>
      <c r="V25" s="484">
        <v>0</v>
      </c>
      <c r="W25" s="484">
        <v>0</v>
      </c>
      <c r="X25" s="484">
        <v>0</v>
      </c>
      <c r="Y25" s="484">
        <v>0</v>
      </c>
      <c r="Z25" s="484">
        <v>0</v>
      </c>
      <c r="AA25" s="484">
        <v>0</v>
      </c>
      <c r="AB25" s="484">
        <v>0</v>
      </c>
      <c r="AC25" s="484">
        <v>0</v>
      </c>
      <c r="AD25" s="484">
        <v>0</v>
      </c>
      <c r="AE25" s="484">
        <v>0</v>
      </c>
      <c r="AF25" s="484">
        <v>0</v>
      </c>
    </row>
    <row r="26" spans="1:32">
      <c r="A26" s="480" t="s">
        <v>148</v>
      </c>
      <c r="B26" s="483"/>
      <c r="C26" s="484">
        <v>0</v>
      </c>
      <c r="D26" s="484">
        <v>0</v>
      </c>
      <c r="E26" s="484">
        <v>0</v>
      </c>
      <c r="F26" s="484">
        <v>0</v>
      </c>
      <c r="G26" s="484">
        <v>0</v>
      </c>
      <c r="H26" s="484">
        <v>0</v>
      </c>
      <c r="I26" s="484">
        <v>0</v>
      </c>
      <c r="J26" s="484">
        <v>0</v>
      </c>
      <c r="K26" s="484">
        <v>0</v>
      </c>
      <c r="L26" s="484">
        <v>0</v>
      </c>
      <c r="M26" s="484">
        <v>0</v>
      </c>
      <c r="N26" s="484">
        <v>0</v>
      </c>
      <c r="O26" s="484">
        <v>0</v>
      </c>
      <c r="P26" s="484">
        <v>0</v>
      </c>
      <c r="Q26" s="484">
        <v>0</v>
      </c>
      <c r="R26" s="484">
        <v>0</v>
      </c>
      <c r="S26" s="484">
        <v>0</v>
      </c>
      <c r="T26" s="484">
        <v>0</v>
      </c>
      <c r="U26" s="484">
        <v>0</v>
      </c>
      <c r="V26" s="484">
        <v>0</v>
      </c>
      <c r="W26" s="484">
        <v>0</v>
      </c>
      <c r="X26" s="484">
        <v>0</v>
      </c>
      <c r="Y26" s="484">
        <v>0</v>
      </c>
      <c r="Z26" s="484">
        <v>0</v>
      </c>
      <c r="AA26" s="484">
        <v>0</v>
      </c>
      <c r="AB26" s="484">
        <v>0</v>
      </c>
      <c r="AC26" s="484">
        <v>0</v>
      </c>
      <c r="AD26" s="484">
        <v>0</v>
      </c>
      <c r="AE26" s="484">
        <v>0</v>
      </c>
      <c r="AF26" s="484">
        <v>0</v>
      </c>
    </row>
    <row r="27" spans="1:32">
      <c r="A27" s="480" t="s">
        <v>111</v>
      </c>
      <c r="B27" s="483"/>
      <c r="C27" s="484">
        <v>0</v>
      </c>
      <c r="D27" s="484">
        <v>0</v>
      </c>
      <c r="E27" s="484">
        <v>0</v>
      </c>
      <c r="F27" s="484">
        <v>0</v>
      </c>
      <c r="G27" s="484">
        <v>0</v>
      </c>
      <c r="H27" s="484">
        <v>0</v>
      </c>
      <c r="I27" s="484">
        <v>0</v>
      </c>
      <c r="J27" s="484">
        <v>0</v>
      </c>
      <c r="K27" s="484">
        <v>0</v>
      </c>
      <c r="L27" s="484">
        <v>0</v>
      </c>
      <c r="M27" s="484">
        <v>0</v>
      </c>
      <c r="N27" s="484">
        <v>0</v>
      </c>
      <c r="O27" s="484">
        <v>0</v>
      </c>
      <c r="P27" s="484">
        <v>0</v>
      </c>
      <c r="Q27" s="484">
        <v>0</v>
      </c>
      <c r="R27" s="484">
        <v>0</v>
      </c>
      <c r="S27" s="484">
        <v>0</v>
      </c>
      <c r="T27" s="484">
        <v>0</v>
      </c>
      <c r="U27" s="484">
        <v>0</v>
      </c>
      <c r="V27" s="484">
        <v>0</v>
      </c>
      <c r="W27" s="484">
        <v>0</v>
      </c>
      <c r="X27" s="484">
        <v>0</v>
      </c>
      <c r="Y27" s="484">
        <v>0</v>
      </c>
      <c r="Z27" s="484">
        <v>0</v>
      </c>
      <c r="AA27" s="484">
        <v>0</v>
      </c>
      <c r="AB27" s="484">
        <v>0</v>
      </c>
      <c r="AC27" s="484">
        <v>0</v>
      </c>
      <c r="AD27" s="484">
        <v>0</v>
      </c>
      <c r="AE27" s="484">
        <v>0</v>
      </c>
      <c r="AF27" s="484">
        <v>0</v>
      </c>
    </row>
    <row r="28" spans="1:32">
      <c r="A28" s="481" t="s">
        <v>112</v>
      </c>
      <c r="B28" s="478"/>
      <c r="C28" s="485">
        <v>0</v>
      </c>
      <c r="D28" s="485">
        <v>0</v>
      </c>
      <c r="E28" s="485">
        <v>0</v>
      </c>
      <c r="F28" s="485">
        <v>0</v>
      </c>
      <c r="G28" s="485">
        <v>0</v>
      </c>
      <c r="H28" s="485">
        <v>0</v>
      </c>
      <c r="I28" s="485">
        <v>0</v>
      </c>
      <c r="J28" s="485">
        <v>0</v>
      </c>
      <c r="K28" s="485">
        <v>0</v>
      </c>
      <c r="L28" s="485">
        <v>0</v>
      </c>
      <c r="M28" s="485">
        <v>0</v>
      </c>
      <c r="N28" s="485">
        <v>0</v>
      </c>
      <c r="O28" s="485">
        <v>0</v>
      </c>
      <c r="P28" s="485">
        <v>0</v>
      </c>
      <c r="Q28" s="485">
        <v>0</v>
      </c>
      <c r="R28" s="485">
        <v>0</v>
      </c>
      <c r="S28" s="485">
        <v>0</v>
      </c>
      <c r="T28" s="485">
        <v>0</v>
      </c>
      <c r="U28" s="485">
        <v>0</v>
      </c>
      <c r="V28" s="485">
        <v>0</v>
      </c>
      <c r="W28" s="485">
        <v>0</v>
      </c>
      <c r="X28" s="485">
        <v>0</v>
      </c>
      <c r="Y28" s="485">
        <v>0</v>
      </c>
      <c r="Z28" s="485">
        <v>0</v>
      </c>
      <c r="AA28" s="485">
        <v>0</v>
      </c>
      <c r="AB28" s="485">
        <v>0</v>
      </c>
      <c r="AC28" s="485">
        <v>0</v>
      </c>
      <c r="AD28" s="485">
        <v>0</v>
      </c>
      <c r="AE28" s="485">
        <v>0</v>
      </c>
      <c r="AF28" s="485">
        <v>0</v>
      </c>
    </row>
    <row r="29" spans="1:32">
      <c r="A29" s="480" t="s">
        <v>113</v>
      </c>
      <c r="B29" s="483"/>
      <c r="C29" s="484">
        <v>0</v>
      </c>
      <c r="D29" s="484">
        <v>0</v>
      </c>
      <c r="E29" s="484">
        <v>0</v>
      </c>
      <c r="F29" s="484">
        <v>0</v>
      </c>
      <c r="G29" s="484">
        <v>0</v>
      </c>
      <c r="H29" s="484">
        <v>0</v>
      </c>
      <c r="I29" s="484">
        <v>0</v>
      </c>
      <c r="J29" s="484">
        <v>0</v>
      </c>
      <c r="K29" s="484">
        <v>0</v>
      </c>
      <c r="L29" s="484">
        <v>0</v>
      </c>
      <c r="M29" s="484">
        <v>0</v>
      </c>
      <c r="N29" s="484">
        <v>0</v>
      </c>
      <c r="O29" s="484">
        <v>0</v>
      </c>
      <c r="P29" s="484">
        <v>0</v>
      </c>
      <c r="Q29" s="484">
        <v>0</v>
      </c>
      <c r="R29" s="484">
        <v>0</v>
      </c>
      <c r="S29" s="484">
        <v>0</v>
      </c>
      <c r="T29" s="484">
        <v>0</v>
      </c>
      <c r="U29" s="484">
        <v>0</v>
      </c>
      <c r="V29" s="484">
        <v>0</v>
      </c>
      <c r="W29" s="484">
        <v>0</v>
      </c>
      <c r="X29" s="484">
        <v>0</v>
      </c>
      <c r="Y29" s="484">
        <v>0</v>
      </c>
      <c r="Z29" s="484">
        <v>0</v>
      </c>
      <c r="AA29" s="484">
        <v>0</v>
      </c>
      <c r="AB29" s="484">
        <v>0</v>
      </c>
      <c r="AC29" s="484">
        <v>0</v>
      </c>
      <c r="AD29" s="484">
        <v>0</v>
      </c>
      <c r="AE29" s="484">
        <v>0</v>
      </c>
      <c r="AF29" s="484">
        <v>0</v>
      </c>
    </row>
    <row r="30" spans="1:32">
      <c r="A30" s="480" t="s">
        <v>149</v>
      </c>
      <c r="B30" s="483"/>
      <c r="C30" s="484">
        <v>0</v>
      </c>
      <c r="D30" s="484">
        <v>0</v>
      </c>
      <c r="E30" s="484">
        <v>0</v>
      </c>
      <c r="F30" s="484">
        <v>0</v>
      </c>
      <c r="G30" s="484">
        <v>0</v>
      </c>
      <c r="H30" s="484">
        <v>0</v>
      </c>
      <c r="I30" s="484">
        <v>0</v>
      </c>
      <c r="J30" s="484">
        <v>0</v>
      </c>
      <c r="K30" s="484">
        <v>0</v>
      </c>
      <c r="L30" s="484">
        <v>0</v>
      </c>
      <c r="M30" s="484">
        <v>0</v>
      </c>
      <c r="N30" s="484">
        <v>0</v>
      </c>
      <c r="O30" s="484">
        <v>0</v>
      </c>
      <c r="P30" s="484">
        <v>0</v>
      </c>
      <c r="Q30" s="484">
        <v>0</v>
      </c>
      <c r="R30" s="484">
        <v>0</v>
      </c>
      <c r="S30" s="484">
        <v>0</v>
      </c>
      <c r="T30" s="484">
        <v>0</v>
      </c>
      <c r="U30" s="484">
        <v>0</v>
      </c>
      <c r="V30" s="484">
        <v>0</v>
      </c>
      <c r="W30" s="484">
        <v>0</v>
      </c>
      <c r="X30" s="484">
        <v>0</v>
      </c>
      <c r="Y30" s="484">
        <v>0</v>
      </c>
      <c r="Z30" s="484">
        <v>0</v>
      </c>
      <c r="AA30" s="484">
        <v>0</v>
      </c>
      <c r="AB30" s="484">
        <v>0</v>
      </c>
      <c r="AC30" s="484">
        <v>0</v>
      </c>
      <c r="AD30" s="484">
        <v>0</v>
      </c>
      <c r="AE30" s="484">
        <v>0</v>
      </c>
      <c r="AF30" s="484">
        <v>0</v>
      </c>
    </row>
    <row r="31" spans="1:32">
      <c r="A31" s="481" t="s">
        <v>114</v>
      </c>
      <c r="B31" s="478"/>
      <c r="C31" s="485">
        <v>0</v>
      </c>
      <c r="D31" s="485">
        <v>0</v>
      </c>
      <c r="E31" s="485">
        <v>0</v>
      </c>
      <c r="F31" s="485">
        <v>0</v>
      </c>
      <c r="G31" s="485">
        <v>0</v>
      </c>
      <c r="H31" s="485">
        <v>0</v>
      </c>
      <c r="I31" s="485">
        <v>0</v>
      </c>
      <c r="J31" s="485">
        <v>0</v>
      </c>
      <c r="K31" s="485">
        <v>0</v>
      </c>
      <c r="L31" s="485">
        <v>0</v>
      </c>
      <c r="M31" s="485">
        <v>0</v>
      </c>
      <c r="N31" s="485">
        <v>0</v>
      </c>
      <c r="O31" s="485">
        <v>0</v>
      </c>
      <c r="P31" s="485">
        <v>0</v>
      </c>
      <c r="Q31" s="485">
        <v>0</v>
      </c>
      <c r="R31" s="485">
        <v>0</v>
      </c>
      <c r="S31" s="485">
        <v>0</v>
      </c>
      <c r="T31" s="485">
        <v>0</v>
      </c>
      <c r="U31" s="485">
        <v>0</v>
      </c>
      <c r="V31" s="485">
        <v>0</v>
      </c>
      <c r="W31" s="485">
        <v>0</v>
      </c>
      <c r="X31" s="485">
        <v>0</v>
      </c>
      <c r="Y31" s="485">
        <v>0</v>
      </c>
      <c r="Z31" s="485">
        <v>0</v>
      </c>
      <c r="AA31" s="485">
        <v>0</v>
      </c>
      <c r="AB31" s="485">
        <v>0</v>
      </c>
      <c r="AC31" s="485">
        <v>0</v>
      </c>
      <c r="AD31" s="485">
        <v>0</v>
      </c>
      <c r="AE31" s="485">
        <v>0</v>
      </c>
      <c r="AF31" s="485">
        <v>0</v>
      </c>
    </row>
    <row r="32" spans="1:32">
      <c r="A32" s="476" t="s">
        <v>54</v>
      </c>
      <c r="B32" s="483"/>
      <c r="C32" s="484">
        <v>0</v>
      </c>
      <c r="D32" s="484">
        <v>0</v>
      </c>
      <c r="E32" s="484">
        <v>0</v>
      </c>
      <c r="F32" s="484">
        <v>0</v>
      </c>
      <c r="G32" s="484">
        <v>0</v>
      </c>
      <c r="H32" s="484">
        <v>0</v>
      </c>
      <c r="I32" s="484">
        <v>0</v>
      </c>
      <c r="J32" s="484">
        <v>0</v>
      </c>
      <c r="K32" s="484">
        <v>0</v>
      </c>
      <c r="L32" s="484">
        <v>0</v>
      </c>
      <c r="M32" s="484">
        <v>0</v>
      </c>
      <c r="N32" s="484">
        <v>0</v>
      </c>
      <c r="O32" s="484">
        <v>0</v>
      </c>
      <c r="P32" s="484">
        <v>0</v>
      </c>
      <c r="Q32" s="484">
        <v>0</v>
      </c>
      <c r="R32" s="484">
        <v>0</v>
      </c>
      <c r="S32" s="484">
        <v>0</v>
      </c>
      <c r="T32" s="484">
        <v>0</v>
      </c>
      <c r="U32" s="484">
        <v>0</v>
      </c>
      <c r="V32" s="484">
        <v>0</v>
      </c>
      <c r="W32" s="484">
        <v>0</v>
      </c>
      <c r="X32" s="484">
        <v>0</v>
      </c>
      <c r="Y32" s="484">
        <v>0</v>
      </c>
      <c r="Z32" s="484">
        <v>0</v>
      </c>
      <c r="AA32" s="484">
        <v>0</v>
      </c>
      <c r="AB32" s="484">
        <v>0</v>
      </c>
      <c r="AC32" s="484">
        <v>0</v>
      </c>
      <c r="AD32" s="484">
        <v>0</v>
      </c>
      <c r="AE32" s="484">
        <v>0</v>
      </c>
      <c r="AF32" s="484">
        <v>0</v>
      </c>
    </row>
    <row r="33" spans="1:35">
      <c r="A33" s="486"/>
      <c r="B33" s="486"/>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row>
    <row r="34" spans="1:35">
      <c r="A34" s="483" t="s">
        <v>55</v>
      </c>
      <c r="B34" s="483"/>
      <c r="C34" s="484">
        <v>0</v>
      </c>
      <c r="D34" s="484">
        <v>0</v>
      </c>
      <c r="E34" s="484">
        <v>0</v>
      </c>
      <c r="F34" s="484">
        <v>0</v>
      </c>
      <c r="G34" s="484">
        <v>0</v>
      </c>
      <c r="H34" s="484">
        <v>0</v>
      </c>
      <c r="I34" s="484">
        <v>0</v>
      </c>
      <c r="J34" s="484">
        <v>0</v>
      </c>
      <c r="K34" s="484">
        <v>0</v>
      </c>
      <c r="L34" s="484">
        <v>0</v>
      </c>
      <c r="M34" s="484">
        <v>0</v>
      </c>
      <c r="N34" s="484">
        <v>0</v>
      </c>
      <c r="O34" s="484">
        <v>0</v>
      </c>
      <c r="P34" s="484">
        <v>0</v>
      </c>
      <c r="Q34" s="484">
        <v>0</v>
      </c>
      <c r="R34" s="484">
        <v>0</v>
      </c>
      <c r="S34" s="484">
        <v>0</v>
      </c>
      <c r="T34" s="484">
        <v>0</v>
      </c>
      <c r="U34" s="484">
        <v>0</v>
      </c>
      <c r="V34" s="484">
        <v>0</v>
      </c>
      <c r="W34" s="484">
        <v>0</v>
      </c>
      <c r="X34" s="484">
        <v>0</v>
      </c>
      <c r="Y34" s="484">
        <v>0</v>
      </c>
      <c r="Z34" s="484">
        <v>0</v>
      </c>
      <c r="AA34" s="484">
        <v>0</v>
      </c>
      <c r="AB34" s="484">
        <v>0</v>
      </c>
      <c r="AC34" s="484">
        <v>0</v>
      </c>
      <c r="AD34" s="484">
        <v>0</v>
      </c>
      <c r="AE34" s="484">
        <v>0</v>
      </c>
      <c r="AF34" s="484">
        <v>0</v>
      </c>
    </row>
    <row r="35" spans="1:35">
      <c r="A35" s="483" t="s">
        <v>178</v>
      </c>
      <c r="B35" s="483"/>
      <c r="C35" s="484">
        <v>0</v>
      </c>
      <c r="D35" s="484">
        <v>0</v>
      </c>
      <c r="E35" s="484">
        <v>0</v>
      </c>
      <c r="F35" s="484">
        <v>0</v>
      </c>
      <c r="G35" s="484">
        <v>0</v>
      </c>
      <c r="H35" s="484">
        <v>0</v>
      </c>
      <c r="I35" s="484">
        <v>0</v>
      </c>
      <c r="J35" s="484">
        <v>0</v>
      </c>
      <c r="K35" s="484">
        <v>0</v>
      </c>
      <c r="L35" s="484">
        <v>0</v>
      </c>
      <c r="M35" s="484">
        <v>0</v>
      </c>
      <c r="N35" s="484">
        <v>0</v>
      </c>
      <c r="O35" s="484">
        <v>0</v>
      </c>
      <c r="P35" s="484">
        <v>0</v>
      </c>
      <c r="Q35" s="484">
        <v>0</v>
      </c>
      <c r="R35" s="484">
        <v>0</v>
      </c>
      <c r="S35" s="484">
        <v>0</v>
      </c>
      <c r="T35" s="484">
        <v>0</v>
      </c>
      <c r="U35" s="484">
        <v>0</v>
      </c>
      <c r="V35" s="484">
        <v>0</v>
      </c>
      <c r="W35" s="484">
        <v>0</v>
      </c>
      <c r="X35" s="484">
        <v>0</v>
      </c>
      <c r="Y35" s="484">
        <v>0</v>
      </c>
      <c r="Z35" s="484">
        <v>0</v>
      </c>
      <c r="AA35" s="484">
        <v>0</v>
      </c>
      <c r="AB35" s="484">
        <v>0</v>
      </c>
      <c r="AC35" s="484">
        <v>0</v>
      </c>
      <c r="AD35" s="484">
        <v>0</v>
      </c>
      <c r="AE35" s="484">
        <v>0</v>
      </c>
      <c r="AF35" s="484">
        <v>0</v>
      </c>
    </row>
    <row r="36" spans="1:35">
      <c r="A36" s="483" t="s">
        <v>151</v>
      </c>
      <c r="B36" s="483"/>
      <c r="C36" s="484">
        <v>0</v>
      </c>
      <c r="D36" s="484">
        <v>0</v>
      </c>
      <c r="E36" s="484">
        <v>0</v>
      </c>
      <c r="F36" s="484">
        <v>0</v>
      </c>
      <c r="G36" s="484">
        <v>0</v>
      </c>
      <c r="H36" s="484">
        <v>0</v>
      </c>
      <c r="I36" s="484">
        <v>0</v>
      </c>
      <c r="J36" s="484">
        <v>0</v>
      </c>
      <c r="K36" s="484">
        <v>0</v>
      </c>
      <c r="L36" s="484">
        <v>0</v>
      </c>
      <c r="M36" s="484">
        <v>0</v>
      </c>
      <c r="N36" s="484">
        <v>0</v>
      </c>
      <c r="O36" s="484">
        <v>0</v>
      </c>
      <c r="P36" s="484">
        <v>0</v>
      </c>
      <c r="Q36" s="484">
        <v>0</v>
      </c>
      <c r="R36" s="484">
        <v>0</v>
      </c>
      <c r="S36" s="484">
        <v>0</v>
      </c>
      <c r="T36" s="484">
        <v>0</v>
      </c>
      <c r="U36" s="484">
        <v>0</v>
      </c>
      <c r="V36" s="484">
        <v>0</v>
      </c>
      <c r="W36" s="484">
        <v>0</v>
      </c>
      <c r="X36" s="484">
        <v>0</v>
      </c>
      <c r="Y36" s="484">
        <v>0</v>
      </c>
      <c r="Z36" s="484">
        <v>0</v>
      </c>
      <c r="AA36" s="484">
        <v>0</v>
      </c>
      <c r="AB36" s="484">
        <v>0</v>
      </c>
      <c r="AC36" s="484">
        <v>0</v>
      </c>
      <c r="AD36" s="484">
        <v>0</v>
      </c>
      <c r="AE36" s="484">
        <v>0</v>
      </c>
      <c r="AF36" s="484">
        <v>0</v>
      </c>
    </row>
    <row r="37" spans="1:35">
      <c r="A37" s="480" t="s">
        <v>152</v>
      </c>
      <c r="B37" s="483"/>
      <c r="C37" s="484">
        <v>0</v>
      </c>
      <c r="D37" s="484">
        <v>0</v>
      </c>
      <c r="E37" s="484">
        <v>0</v>
      </c>
      <c r="F37" s="484">
        <v>0</v>
      </c>
      <c r="G37" s="484">
        <v>0</v>
      </c>
      <c r="H37" s="484">
        <v>0</v>
      </c>
      <c r="I37" s="484">
        <v>0</v>
      </c>
      <c r="J37" s="484">
        <v>0</v>
      </c>
      <c r="K37" s="484">
        <v>0</v>
      </c>
      <c r="L37" s="484">
        <v>0</v>
      </c>
      <c r="M37" s="484">
        <v>0</v>
      </c>
      <c r="N37" s="484">
        <v>0</v>
      </c>
      <c r="O37" s="484">
        <v>0</v>
      </c>
      <c r="P37" s="484">
        <v>0</v>
      </c>
      <c r="Q37" s="484">
        <v>0</v>
      </c>
      <c r="R37" s="484">
        <v>0</v>
      </c>
      <c r="S37" s="484">
        <v>0</v>
      </c>
      <c r="T37" s="484">
        <v>0</v>
      </c>
      <c r="U37" s="484">
        <v>0</v>
      </c>
      <c r="V37" s="484">
        <v>0</v>
      </c>
      <c r="W37" s="484">
        <v>0</v>
      </c>
      <c r="X37" s="484">
        <v>0</v>
      </c>
      <c r="Y37" s="484">
        <v>0</v>
      </c>
      <c r="Z37" s="484">
        <v>0</v>
      </c>
      <c r="AA37" s="484">
        <v>0</v>
      </c>
      <c r="AB37" s="484">
        <v>0</v>
      </c>
      <c r="AC37" s="484">
        <v>0</v>
      </c>
      <c r="AD37" s="484">
        <v>0</v>
      </c>
      <c r="AE37" s="484">
        <v>0</v>
      </c>
      <c r="AF37" s="484">
        <v>0</v>
      </c>
    </row>
    <row r="38" spans="1:35">
      <c r="A38" s="480" t="s">
        <v>153</v>
      </c>
      <c r="B38" s="483"/>
      <c r="C38" s="484">
        <v>0</v>
      </c>
      <c r="D38" s="484">
        <v>0</v>
      </c>
      <c r="E38" s="484">
        <v>0</v>
      </c>
      <c r="F38" s="484">
        <v>0</v>
      </c>
      <c r="G38" s="484">
        <v>0</v>
      </c>
      <c r="H38" s="484">
        <v>0</v>
      </c>
      <c r="I38" s="484">
        <v>0</v>
      </c>
      <c r="J38" s="484">
        <v>0</v>
      </c>
      <c r="K38" s="484">
        <v>0</v>
      </c>
      <c r="L38" s="484">
        <v>0</v>
      </c>
      <c r="M38" s="484">
        <v>0</v>
      </c>
      <c r="N38" s="484">
        <v>0</v>
      </c>
      <c r="O38" s="484">
        <v>0</v>
      </c>
      <c r="P38" s="484">
        <v>0</v>
      </c>
      <c r="Q38" s="484">
        <v>0</v>
      </c>
      <c r="R38" s="484">
        <v>0</v>
      </c>
      <c r="S38" s="484">
        <v>0</v>
      </c>
      <c r="T38" s="484">
        <v>0</v>
      </c>
      <c r="U38" s="484">
        <v>0</v>
      </c>
      <c r="V38" s="484">
        <v>0</v>
      </c>
      <c r="W38" s="484">
        <v>0</v>
      </c>
      <c r="X38" s="484">
        <v>0</v>
      </c>
      <c r="Y38" s="484">
        <v>0</v>
      </c>
      <c r="Z38" s="484">
        <v>0</v>
      </c>
      <c r="AA38" s="484">
        <v>0</v>
      </c>
      <c r="AB38" s="484">
        <v>0</v>
      </c>
      <c r="AC38" s="484">
        <v>0</v>
      </c>
      <c r="AD38" s="484">
        <v>0</v>
      </c>
      <c r="AE38" s="484">
        <v>0</v>
      </c>
      <c r="AF38" s="484">
        <v>0</v>
      </c>
    </row>
    <row r="39" spans="1:35">
      <c r="A39" s="481" t="s">
        <v>179</v>
      </c>
      <c r="B39" s="478"/>
      <c r="C39" s="485">
        <v>0</v>
      </c>
      <c r="D39" s="485">
        <v>0</v>
      </c>
      <c r="E39" s="485">
        <v>0</v>
      </c>
      <c r="F39" s="485">
        <v>0</v>
      </c>
      <c r="G39" s="485">
        <v>0</v>
      </c>
      <c r="H39" s="485">
        <v>0</v>
      </c>
      <c r="I39" s="485">
        <v>0</v>
      </c>
      <c r="J39" s="485">
        <v>0</v>
      </c>
      <c r="K39" s="485">
        <v>0</v>
      </c>
      <c r="L39" s="485">
        <v>0</v>
      </c>
      <c r="M39" s="485">
        <v>0</v>
      </c>
      <c r="N39" s="485">
        <v>0</v>
      </c>
      <c r="O39" s="485">
        <v>0</v>
      </c>
      <c r="P39" s="485">
        <v>0</v>
      </c>
      <c r="Q39" s="485">
        <v>0</v>
      </c>
      <c r="R39" s="485">
        <v>0</v>
      </c>
      <c r="S39" s="485">
        <v>0</v>
      </c>
      <c r="T39" s="485">
        <v>0</v>
      </c>
      <c r="U39" s="485">
        <v>0</v>
      </c>
      <c r="V39" s="485">
        <v>0</v>
      </c>
      <c r="W39" s="485">
        <v>0</v>
      </c>
      <c r="X39" s="485">
        <v>0</v>
      </c>
      <c r="Y39" s="485">
        <v>0</v>
      </c>
      <c r="Z39" s="485">
        <v>0</v>
      </c>
      <c r="AA39" s="485">
        <v>0</v>
      </c>
      <c r="AB39" s="485">
        <v>0</v>
      </c>
      <c r="AC39" s="485">
        <v>0</v>
      </c>
      <c r="AD39" s="485">
        <v>0</v>
      </c>
      <c r="AE39" s="485">
        <v>0</v>
      </c>
      <c r="AF39" s="485">
        <v>0</v>
      </c>
    </row>
    <row r="40" spans="1:35">
      <c r="A40" s="480" t="s">
        <v>154</v>
      </c>
      <c r="B40" s="483"/>
      <c r="C40" s="484">
        <v>0</v>
      </c>
      <c r="D40" s="484">
        <v>0</v>
      </c>
      <c r="E40" s="484">
        <v>0</v>
      </c>
      <c r="F40" s="484">
        <v>0</v>
      </c>
      <c r="G40" s="484">
        <v>0</v>
      </c>
      <c r="H40" s="484">
        <v>0</v>
      </c>
      <c r="I40" s="484">
        <v>0</v>
      </c>
      <c r="J40" s="484">
        <v>0</v>
      </c>
      <c r="K40" s="484">
        <v>0</v>
      </c>
      <c r="L40" s="484">
        <v>0</v>
      </c>
      <c r="M40" s="484">
        <v>0</v>
      </c>
      <c r="N40" s="484">
        <v>0</v>
      </c>
      <c r="O40" s="484">
        <v>0</v>
      </c>
      <c r="P40" s="484">
        <v>0</v>
      </c>
      <c r="Q40" s="484">
        <v>0</v>
      </c>
      <c r="R40" s="484">
        <v>0</v>
      </c>
      <c r="S40" s="484">
        <v>0</v>
      </c>
      <c r="T40" s="484">
        <v>0</v>
      </c>
      <c r="U40" s="484">
        <v>0</v>
      </c>
      <c r="V40" s="484">
        <v>0</v>
      </c>
      <c r="W40" s="484">
        <v>0</v>
      </c>
      <c r="X40" s="484">
        <v>0</v>
      </c>
      <c r="Y40" s="484">
        <v>0</v>
      </c>
      <c r="Z40" s="484">
        <v>0</v>
      </c>
      <c r="AA40" s="484">
        <v>0</v>
      </c>
      <c r="AB40" s="484">
        <v>0</v>
      </c>
      <c r="AC40" s="484">
        <v>0</v>
      </c>
      <c r="AD40" s="484">
        <v>0</v>
      </c>
      <c r="AE40" s="484">
        <v>0</v>
      </c>
      <c r="AF40" s="484">
        <v>0</v>
      </c>
    </row>
    <row r="41" spans="1:35">
      <c r="A41" s="480" t="s">
        <v>123</v>
      </c>
      <c r="B41" s="483"/>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row>
    <row r="42" spans="1:35">
      <c r="A42" s="489" t="s">
        <v>115</v>
      </c>
      <c r="B42" s="479"/>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row>
    <row r="43" spans="1:35">
      <c r="A43" s="482" t="s">
        <v>56</v>
      </c>
      <c r="B43" s="480"/>
      <c r="C43" s="484">
        <v>0</v>
      </c>
      <c r="D43" s="484">
        <v>0</v>
      </c>
      <c r="E43" s="484">
        <v>0</v>
      </c>
      <c r="F43" s="484">
        <v>0</v>
      </c>
      <c r="G43" s="484">
        <v>0</v>
      </c>
      <c r="H43" s="484">
        <v>0</v>
      </c>
      <c r="I43" s="484">
        <v>0</v>
      </c>
      <c r="J43" s="484">
        <v>0</v>
      </c>
      <c r="K43" s="484">
        <v>0</v>
      </c>
      <c r="L43" s="484">
        <v>0</v>
      </c>
      <c r="M43" s="484">
        <v>0</v>
      </c>
      <c r="N43" s="484">
        <v>0</v>
      </c>
      <c r="O43" s="484">
        <v>0</v>
      </c>
      <c r="P43" s="484">
        <v>0</v>
      </c>
      <c r="Q43" s="484">
        <v>0</v>
      </c>
      <c r="R43" s="484">
        <v>0</v>
      </c>
      <c r="S43" s="484">
        <v>0</v>
      </c>
      <c r="T43" s="484">
        <v>0</v>
      </c>
      <c r="U43" s="484">
        <v>0</v>
      </c>
      <c r="V43" s="484">
        <v>0</v>
      </c>
      <c r="W43" s="484">
        <v>0</v>
      </c>
      <c r="X43" s="484">
        <v>0</v>
      </c>
      <c r="Y43" s="484">
        <v>0</v>
      </c>
      <c r="Z43" s="484">
        <v>0</v>
      </c>
      <c r="AA43" s="484">
        <v>0</v>
      </c>
      <c r="AB43" s="484">
        <v>0</v>
      </c>
      <c r="AC43" s="484">
        <v>0</v>
      </c>
      <c r="AD43" s="484">
        <v>0</v>
      </c>
      <c r="AE43" s="484">
        <v>0</v>
      </c>
      <c r="AF43" s="484">
        <v>0</v>
      </c>
      <c r="AG43" s="72"/>
      <c r="AH43" s="72"/>
      <c r="AI43" s="72"/>
    </row>
    <row r="44" spans="1:35">
      <c r="A44" s="476" t="s">
        <v>180</v>
      </c>
      <c r="B44" s="480"/>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row>
    <row r="45" spans="1:35">
      <c r="A45" s="483"/>
      <c r="B45" s="480"/>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row>
    <row r="46" spans="1:35" s="74" customFormat="1" ht="14.25" customHeight="1">
      <c r="A46" s="483" t="s">
        <v>57</v>
      </c>
      <c r="B46" s="483"/>
      <c r="C46" s="491">
        <v>0</v>
      </c>
      <c r="D46" s="491">
        <v>0</v>
      </c>
      <c r="E46" s="491">
        <v>0</v>
      </c>
      <c r="F46" s="491">
        <v>0</v>
      </c>
      <c r="G46" s="491">
        <v>0</v>
      </c>
      <c r="H46" s="491">
        <v>0</v>
      </c>
      <c r="I46" s="491">
        <v>0</v>
      </c>
      <c r="J46" s="491">
        <v>0</v>
      </c>
      <c r="K46" s="491">
        <v>0</v>
      </c>
      <c r="L46" s="491">
        <v>0</v>
      </c>
      <c r="M46" s="491">
        <v>0</v>
      </c>
      <c r="N46" s="491">
        <v>0</v>
      </c>
      <c r="O46" s="491">
        <v>0</v>
      </c>
      <c r="P46" s="491">
        <v>0</v>
      </c>
      <c r="Q46" s="491">
        <v>0</v>
      </c>
      <c r="R46" s="491">
        <v>0</v>
      </c>
      <c r="S46" s="491">
        <v>0</v>
      </c>
      <c r="T46" s="491">
        <v>0</v>
      </c>
      <c r="U46" s="491">
        <v>0</v>
      </c>
      <c r="V46" s="491">
        <v>0</v>
      </c>
      <c r="W46" s="491">
        <v>0</v>
      </c>
      <c r="X46" s="491">
        <v>0</v>
      </c>
      <c r="Y46" s="491">
        <v>0</v>
      </c>
      <c r="Z46" s="491">
        <v>0</v>
      </c>
      <c r="AA46" s="491">
        <v>0</v>
      </c>
      <c r="AB46" s="491">
        <v>0</v>
      </c>
      <c r="AC46" s="491">
        <v>0</v>
      </c>
      <c r="AD46" s="491">
        <v>0</v>
      </c>
      <c r="AE46" s="491">
        <v>0</v>
      </c>
      <c r="AF46" s="491">
        <v>0</v>
      </c>
      <c r="AG46" s="13"/>
      <c r="AH46" s="13"/>
      <c r="AI46" s="13"/>
    </row>
    <row r="47" spans="1:35">
      <c r="A47" s="483" t="s">
        <v>155</v>
      </c>
      <c r="B47" s="483"/>
      <c r="C47" s="491">
        <v>0</v>
      </c>
      <c r="D47" s="491">
        <v>0</v>
      </c>
      <c r="E47" s="491">
        <v>0</v>
      </c>
      <c r="F47" s="491">
        <v>0</v>
      </c>
      <c r="G47" s="491">
        <v>0</v>
      </c>
      <c r="H47" s="491">
        <v>0</v>
      </c>
      <c r="I47" s="491">
        <v>0</v>
      </c>
      <c r="J47" s="491">
        <v>0</v>
      </c>
      <c r="K47" s="491">
        <v>0</v>
      </c>
      <c r="L47" s="491">
        <v>0</v>
      </c>
      <c r="M47" s="491">
        <v>0</v>
      </c>
      <c r="N47" s="491">
        <v>0</v>
      </c>
      <c r="O47" s="491">
        <v>0</v>
      </c>
      <c r="P47" s="491">
        <v>0</v>
      </c>
      <c r="Q47" s="491">
        <v>0</v>
      </c>
      <c r="R47" s="491">
        <v>0</v>
      </c>
      <c r="S47" s="491">
        <v>0</v>
      </c>
      <c r="T47" s="491">
        <v>0</v>
      </c>
      <c r="U47" s="491">
        <v>0</v>
      </c>
      <c r="V47" s="491">
        <v>0</v>
      </c>
      <c r="W47" s="491">
        <v>0</v>
      </c>
      <c r="X47" s="491">
        <v>0</v>
      </c>
      <c r="Y47" s="491">
        <v>0</v>
      </c>
      <c r="Z47" s="491">
        <v>0</v>
      </c>
      <c r="AA47" s="491">
        <v>0</v>
      </c>
      <c r="AB47" s="491">
        <v>0</v>
      </c>
      <c r="AC47" s="491">
        <v>0</v>
      </c>
      <c r="AD47" s="491">
        <v>0</v>
      </c>
      <c r="AE47" s="491">
        <v>0</v>
      </c>
      <c r="AF47" s="491">
        <v>0</v>
      </c>
    </row>
    <row r="48" spans="1:35">
      <c r="A48" s="483" t="s">
        <v>58</v>
      </c>
      <c r="B48" s="483"/>
      <c r="C48" s="491">
        <v>0</v>
      </c>
      <c r="D48" s="491">
        <v>0</v>
      </c>
      <c r="E48" s="491">
        <v>0</v>
      </c>
      <c r="F48" s="491">
        <v>0</v>
      </c>
      <c r="G48" s="491">
        <v>0</v>
      </c>
      <c r="H48" s="491">
        <v>0</v>
      </c>
      <c r="I48" s="491">
        <v>0</v>
      </c>
      <c r="J48" s="491">
        <v>0</v>
      </c>
      <c r="K48" s="491">
        <v>0</v>
      </c>
      <c r="L48" s="491">
        <v>0</v>
      </c>
      <c r="M48" s="491">
        <v>0</v>
      </c>
      <c r="N48" s="491">
        <v>0</v>
      </c>
      <c r="O48" s="491">
        <v>0</v>
      </c>
      <c r="P48" s="491">
        <v>0</v>
      </c>
      <c r="Q48" s="491">
        <v>0</v>
      </c>
      <c r="R48" s="491">
        <v>0</v>
      </c>
      <c r="S48" s="491">
        <v>0</v>
      </c>
      <c r="T48" s="491">
        <v>0</v>
      </c>
      <c r="U48" s="491">
        <v>0</v>
      </c>
      <c r="V48" s="491">
        <v>0</v>
      </c>
      <c r="W48" s="491">
        <v>0</v>
      </c>
      <c r="X48" s="491">
        <v>0</v>
      </c>
      <c r="Y48" s="491">
        <v>0</v>
      </c>
      <c r="Z48" s="491">
        <v>0</v>
      </c>
      <c r="AA48" s="491">
        <v>0</v>
      </c>
      <c r="AB48" s="491">
        <v>0</v>
      </c>
      <c r="AC48" s="491">
        <v>0</v>
      </c>
      <c r="AD48" s="491">
        <v>0</v>
      </c>
      <c r="AE48" s="491">
        <v>0</v>
      </c>
      <c r="AF48" s="491">
        <v>0</v>
      </c>
    </row>
    <row r="49" spans="1:32">
      <c r="A49" s="483"/>
      <c r="B49" s="483"/>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row>
    <row r="50" spans="1:32" ht="21">
      <c r="A50" s="492" t="s">
        <v>192</v>
      </c>
      <c r="B50" s="483"/>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row>
    <row r="51" spans="1:32">
      <c r="A51" s="466" t="s">
        <v>163</v>
      </c>
      <c r="B51" s="483"/>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row>
    <row r="52" spans="1:32">
      <c r="A52" s="483"/>
      <c r="B52" s="477"/>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row>
    <row r="53" spans="1:32">
      <c r="A53" s="476" t="s">
        <v>156</v>
      </c>
      <c r="B53" s="483"/>
      <c r="C53" s="471">
        <v>0</v>
      </c>
      <c r="D53" s="471">
        <v>0</v>
      </c>
      <c r="E53" s="471">
        <v>0</v>
      </c>
      <c r="F53" s="471">
        <v>0</v>
      </c>
      <c r="G53" s="471">
        <v>0</v>
      </c>
      <c r="H53" s="471">
        <v>0</v>
      </c>
      <c r="I53" s="471">
        <v>0</v>
      </c>
      <c r="J53" s="471">
        <v>0</v>
      </c>
      <c r="K53" s="471">
        <v>0</v>
      </c>
      <c r="L53" s="471">
        <v>0</v>
      </c>
      <c r="M53" s="471">
        <v>0</v>
      </c>
      <c r="N53" s="471">
        <v>0</v>
      </c>
      <c r="O53" s="471">
        <v>0</v>
      </c>
      <c r="P53" s="471">
        <v>0</v>
      </c>
      <c r="Q53" s="471">
        <v>0</v>
      </c>
      <c r="R53" s="471">
        <v>0</v>
      </c>
      <c r="S53" s="471">
        <v>0</v>
      </c>
      <c r="T53" s="471">
        <v>0</v>
      </c>
      <c r="U53" s="471">
        <v>0</v>
      </c>
      <c r="V53" s="471">
        <v>0</v>
      </c>
      <c r="W53" s="471">
        <v>0</v>
      </c>
      <c r="X53" s="471">
        <v>0</v>
      </c>
      <c r="Y53" s="471">
        <v>0</v>
      </c>
      <c r="Z53" s="471">
        <v>0</v>
      </c>
      <c r="AA53" s="471">
        <v>0</v>
      </c>
      <c r="AB53" s="471">
        <v>0</v>
      </c>
      <c r="AC53" s="471">
        <v>0</v>
      </c>
      <c r="AD53" s="471">
        <v>0</v>
      </c>
      <c r="AE53" s="471">
        <v>0</v>
      </c>
      <c r="AF53" s="471">
        <v>0</v>
      </c>
    </row>
    <row r="54" spans="1:32">
      <c r="A54" s="480"/>
      <c r="B54" s="480"/>
      <c r="C54" s="472" t="s">
        <v>73</v>
      </c>
      <c r="D54" s="472" t="s">
        <v>73</v>
      </c>
      <c r="E54" s="472" t="s">
        <v>73</v>
      </c>
      <c r="F54" s="472" t="s">
        <v>73</v>
      </c>
      <c r="G54" s="472" t="s">
        <v>73</v>
      </c>
      <c r="H54" s="472" t="s">
        <v>73</v>
      </c>
      <c r="I54" s="472" t="s">
        <v>73</v>
      </c>
      <c r="J54" s="472" t="s">
        <v>73</v>
      </c>
      <c r="K54" s="472" t="s">
        <v>73</v>
      </c>
      <c r="L54" s="472" t="s">
        <v>73</v>
      </c>
      <c r="M54" s="472" t="s">
        <v>73</v>
      </c>
      <c r="N54" s="472" t="s">
        <v>73</v>
      </c>
      <c r="O54" s="472" t="s">
        <v>73</v>
      </c>
      <c r="P54" s="472" t="s">
        <v>73</v>
      </c>
      <c r="Q54" s="472" t="s">
        <v>73</v>
      </c>
      <c r="R54" s="472" t="s">
        <v>73</v>
      </c>
      <c r="S54" s="472" t="s">
        <v>73</v>
      </c>
      <c r="T54" s="472" t="s">
        <v>73</v>
      </c>
      <c r="U54" s="472" t="s">
        <v>73</v>
      </c>
      <c r="V54" s="472" t="s">
        <v>73</v>
      </c>
      <c r="W54" s="472" t="s">
        <v>73</v>
      </c>
      <c r="X54" s="472" t="s">
        <v>73</v>
      </c>
      <c r="Y54" s="472" t="s">
        <v>73</v>
      </c>
      <c r="Z54" s="472" t="s">
        <v>73</v>
      </c>
      <c r="AA54" s="472" t="s">
        <v>73</v>
      </c>
      <c r="AB54" s="472" t="s">
        <v>73</v>
      </c>
      <c r="AC54" s="472" t="s">
        <v>73</v>
      </c>
      <c r="AD54" s="472" t="s">
        <v>73</v>
      </c>
      <c r="AE54" s="472" t="s">
        <v>73</v>
      </c>
      <c r="AF54" s="472" t="s">
        <v>73</v>
      </c>
    </row>
    <row r="55" spans="1:32">
      <c r="A55" s="483" t="s">
        <v>74</v>
      </c>
      <c r="B55" s="483"/>
      <c r="C55" s="484">
        <v>0</v>
      </c>
      <c r="D55" s="484">
        <v>0</v>
      </c>
      <c r="E55" s="484">
        <v>0</v>
      </c>
      <c r="F55" s="484">
        <v>0</v>
      </c>
      <c r="G55" s="484">
        <v>0</v>
      </c>
      <c r="H55" s="484">
        <v>0</v>
      </c>
      <c r="I55" s="484">
        <v>0</v>
      </c>
      <c r="J55" s="484">
        <v>0</v>
      </c>
      <c r="K55" s="484">
        <v>0</v>
      </c>
      <c r="L55" s="484">
        <v>0</v>
      </c>
      <c r="M55" s="484">
        <v>0</v>
      </c>
      <c r="N55" s="484">
        <v>0</v>
      </c>
      <c r="O55" s="484">
        <v>0</v>
      </c>
      <c r="P55" s="484">
        <v>0</v>
      </c>
      <c r="Q55" s="484">
        <v>0</v>
      </c>
      <c r="R55" s="484">
        <v>0</v>
      </c>
      <c r="S55" s="484">
        <v>0</v>
      </c>
      <c r="T55" s="484">
        <v>0</v>
      </c>
      <c r="U55" s="484">
        <v>0</v>
      </c>
      <c r="V55" s="484">
        <v>0</v>
      </c>
      <c r="W55" s="484">
        <v>0</v>
      </c>
      <c r="X55" s="484">
        <v>0</v>
      </c>
      <c r="Y55" s="484">
        <v>0</v>
      </c>
      <c r="Z55" s="484">
        <v>0</v>
      </c>
      <c r="AA55" s="484">
        <v>0</v>
      </c>
      <c r="AB55" s="484">
        <v>0</v>
      </c>
      <c r="AC55" s="484">
        <v>0</v>
      </c>
      <c r="AD55" s="484">
        <v>0</v>
      </c>
      <c r="AE55" s="484">
        <v>0</v>
      </c>
      <c r="AF55" s="484">
        <v>0</v>
      </c>
    </row>
    <row r="56" spans="1:32">
      <c r="A56" s="483" t="s">
        <v>75</v>
      </c>
      <c r="B56" s="483"/>
      <c r="C56" s="484">
        <v>0</v>
      </c>
      <c r="D56" s="484">
        <v>0</v>
      </c>
      <c r="E56" s="484">
        <v>0</v>
      </c>
      <c r="F56" s="484">
        <v>0</v>
      </c>
      <c r="G56" s="484">
        <v>0</v>
      </c>
      <c r="H56" s="484">
        <v>0</v>
      </c>
      <c r="I56" s="484">
        <v>0</v>
      </c>
      <c r="J56" s="484">
        <v>0</v>
      </c>
      <c r="K56" s="484">
        <v>0</v>
      </c>
      <c r="L56" s="484">
        <v>0</v>
      </c>
      <c r="M56" s="484">
        <v>0</v>
      </c>
      <c r="N56" s="484">
        <v>0</v>
      </c>
      <c r="O56" s="484">
        <v>0</v>
      </c>
      <c r="P56" s="484">
        <v>0</v>
      </c>
      <c r="Q56" s="484">
        <v>0</v>
      </c>
      <c r="R56" s="484">
        <v>0</v>
      </c>
      <c r="S56" s="484">
        <v>0</v>
      </c>
      <c r="T56" s="484">
        <v>0</v>
      </c>
      <c r="U56" s="484">
        <v>0</v>
      </c>
      <c r="V56" s="484">
        <v>0</v>
      </c>
      <c r="W56" s="484">
        <v>0</v>
      </c>
      <c r="X56" s="484">
        <v>0</v>
      </c>
      <c r="Y56" s="484">
        <v>0</v>
      </c>
      <c r="Z56" s="484">
        <v>0</v>
      </c>
      <c r="AA56" s="484">
        <v>0</v>
      </c>
      <c r="AB56" s="484">
        <v>0</v>
      </c>
      <c r="AC56" s="484">
        <v>0</v>
      </c>
      <c r="AD56" s="484">
        <v>0</v>
      </c>
      <c r="AE56" s="484">
        <v>0</v>
      </c>
      <c r="AF56" s="484">
        <v>0</v>
      </c>
    </row>
    <row r="57" spans="1:32">
      <c r="A57" s="483" t="s">
        <v>77</v>
      </c>
      <c r="B57" s="483"/>
      <c r="C57" s="484">
        <v>0</v>
      </c>
      <c r="D57" s="484">
        <v>0</v>
      </c>
      <c r="E57" s="484">
        <v>0</v>
      </c>
      <c r="F57" s="484">
        <v>0</v>
      </c>
      <c r="G57" s="484">
        <v>0</v>
      </c>
      <c r="H57" s="484">
        <v>0</v>
      </c>
      <c r="I57" s="484">
        <v>0</v>
      </c>
      <c r="J57" s="484">
        <v>0</v>
      </c>
      <c r="K57" s="484">
        <v>0</v>
      </c>
      <c r="L57" s="484">
        <v>0</v>
      </c>
      <c r="M57" s="484">
        <v>0</v>
      </c>
      <c r="N57" s="484">
        <v>0</v>
      </c>
      <c r="O57" s="484">
        <v>0</v>
      </c>
      <c r="P57" s="484">
        <v>0</v>
      </c>
      <c r="Q57" s="484">
        <v>0</v>
      </c>
      <c r="R57" s="484">
        <v>0</v>
      </c>
      <c r="S57" s="484">
        <v>0</v>
      </c>
      <c r="T57" s="484">
        <v>0</v>
      </c>
      <c r="U57" s="484">
        <v>0</v>
      </c>
      <c r="V57" s="484">
        <v>0</v>
      </c>
      <c r="W57" s="484">
        <v>0</v>
      </c>
      <c r="X57" s="484">
        <v>0</v>
      </c>
      <c r="Y57" s="484">
        <v>0</v>
      </c>
      <c r="Z57" s="484">
        <v>0</v>
      </c>
      <c r="AA57" s="484">
        <v>0</v>
      </c>
      <c r="AB57" s="484">
        <v>0</v>
      </c>
      <c r="AC57" s="484">
        <v>0</v>
      </c>
      <c r="AD57" s="484">
        <v>0</v>
      </c>
      <c r="AE57" s="484">
        <v>0</v>
      </c>
      <c r="AF57" s="484">
        <v>0</v>
      </c>
    </row>
    <row r="58" spans="1:32">
      <c r="A58" s="480" t="s">
        <v>76</v>
      </c>
      <c r="B58" s="483"/>
      <c r="C58" s="484">
        <v>0</v>
      </c>
      <c r="D58" s="484">
        <v>0</v>
      </c>
      <c r="E58" s="484">
        <v>0</v>
      </c>
      <c r="F58" s="484">
        <v>0</v>
      </c>
      <c r="G58" s="484">
        <v>0</v>
      </c>
      <c r="H58" s="484">
        <v>0</v>
      </c>
      <c r="I58" s="484">
        <v>0</v>
      </c>
      <c r="J58" s="484">
        <v>0</v>
      </c>
      <c r="K58" s="484">
        <v>0</v>
      </c>
      <c r="L58" s="484">
        <v>0</v>
      </c>
      <c r="M58" s="484">
        <v>0</v>
      </c>
      <c r="N58" s="484">
        <v>0</v>
      </c>
      <c r="O58" s="484">
        <v>0</v>
      </c>
      <c r="P58" s="484">
        <v>0</v>
      </c>
      <c r="Q58" s="484">
        <v>0</v>
      </c>
      <c r="R58" s="484">
        <v>0</v>
      </c>
      <c r="S58" s="484">
        <v>0</v>
      </c>
      <c r="T58" s="484">
        <v>0</v>
      </c>
      <c r="U58" s="484">
        <v>0</v>
      </c>
      <c r="V58" s="484">
        <v>0</v>
      </c>
      <c r="W58" s="484">
        <v>0</v>
      </c>
      <c r="X58" s="484">
        <v>0</v>
      </c>
      <c r="Y58" s="484">
        <v>0</v>
      </c>
      <c r="Z58" s="484">
        <v>0</v>
      </c>
      <c r="AA58" s="484">
        <v>0</v>
      </c>
      <c r="AB58" s="484">
        <v>0</v>
      </c>
      <c r="AC58" s="484">
        <v>0</v>
      </c>
      <c r="AD58" s="484">
        <v>0</v>
      </c>
      <c r="AE58" s="484">
        <v>0</v>
      </c>
      <c r="AF58" s="484">
        <v>0</v>
      </c>
    </row>
    <row r="59" spans="1:32">
      <c r="A59" s="483" t="s">
        <v>78</v>
      </c>
      <c r="B59" s="483"/>
      <c r="C59" s="484">
        <v>0</v>
      </c>
      <c r="D59" s="484">
        <v>0</v>
      </c>
      <c r="E59" s="484">
        <v>0</v>
      </c>
      <c r="F59" s="484">
        <v>0</v>
      </c>
      <c r="G59" s="484">
        <v>0</v>
      </c>
      <c r="H59" s="484">
        <v>0</v>
      </c>
      <c r="I59" s="484">
        <v>0</v>
      </c>
      <c r="J59" s="484">
        <v>0</v>
      </c>
      <c r="K59" s="484">
        <v>0</v>
      </c>
      <c r="L59" s="484">
        <v>0</v>
      </c>
      <c r="M59" s="484">
        <v>0</v>
      </c>
      <c r="N59" s="484">
        <v>0</v>
      </c>
      <c r="O59" s="484">
        <v>0</v>
      </c>
      <c r="P59" s="484">
        <v>0</v>
      </c>
      <c r="Q59" s="484">
        <v>0</v>
      </c>
      <c r="R59" s="484">
        <v>0</v>
      </c>
      <c r="S59" s="484">
        <v>0</v>
      </c>
      <c r="T59" s="484">
        <v>0</v>
      </c>
      <c r="U59" s="484">
        <v>0</v>
      </c>
      <c r="V59" s="484">
        <v>0</v>
      </c>
      <c r="W59" s="484">
        <v>0</v>
      </c>
      <c r="X59" s="484">
        <v>0</v>
      </c>
      <c r="Y59" s="484">
        <v>0</v>
      </c>
      <c r="Z59" s="484">
        <v>0</v>
      </c>
      <c r="AA59" s="484">
        <v>0</v>
      </c>
      <c r="AB59" s="484">
        <v>0</v>
      </c>
      <c r="AC59" s="484">
        <v>0</v>
      </c>
      <c r="AD59" s="484">
        <v>0</v>
      </c>
      <c r="AE59" s="484">
        <v>0</v>
      </c>
      <c r="AF59" s="484">
        <v>0</v>
      </c>
    </row>
    <row r="60" spans="1:32">
      <c r="A60" s="481" t="s">
        <v>79</v>
      </c>
      <c r="B60" s="480"/>
      <c r="C60" s="493">
        <v>0</v>
      </c>
      <c r="D60" s="493">
        <v>0</v>
      </c>
      <c r="E60" s="493">
        <v>0</v>
      </c>
      <c r="F60" s="493">
        <v>0</v>
      </c>
      <c r="G60" s="493">
        <v>0</v>
      </c>
      <c r="H60" s="493">
        <v>0</v>
      </c>
      <c r="I60" s="493">
        <v>0</v>
      </c>
      <c r="J60" s="493">
        <v>0</v>
      </c>
      <c r="K60" s="493">
        <v>0</v>
      </c>
      <c r="L60" s="493">
        <v>0</v>
      </c>
      <c r="M60" s="493">
        <v>0</v>
      </c>
      <c r="N60" s="493">
        <v>0</v>
      </c>
      <c r="O60" s="493">
        <v>0</v>
      </c>
      <c r="P60" s="493">
        <v>0</v>
      </c>
      <c r="Q60" s="493">
        <v>0</v>
      </c>
      <c r="R60" s="493">
        <v>0</v>
      </c>
      <c r="S60" s="493">
        <v>0</v>
      </c>
      <c r="T60" s="493">
        <v>0</v>
      </c>
      <c r="U60" s="493">
        <v>0</v>
      </c>
      <c r="V60" s="493">
        <v>0</v>
      </c>
      <c r="W60" s="493">
        <v>0</v>
      </c>
      <c r="X60" s="493">
        <v>0</v>
      </c>
      <c r="Y60" s="493">
        <v>0</v>
      </c>
      <c r="Z60" s="493">
        <v>0</v>
      </c>
      <c r="AA60" s="493">
        <v>0</v>
      </c>
      <c r="AB60" s="493">
        <v>0</v>
      </c>
      <c r="AC60" s="493">
        <v>0</v>
      </c>
      <c r="AD60" s="493">
        <v>0</v>
      </c>
      <c r="AE60" s="493">
        <v>0</v>
      </c>
      <c r="AF60" s="493">
        <v>0</v>
      </c>
    </row>
    <row r="61" spans="1:32">
      <c r="A61" s="480" t="s">
        <v>164</v>
      </c>
      <c r="B61" s="483"/>
      <c r="C61" s="484">
        <v>0</v>
      </c>
      <c r="D61" s="484">
        <v>0</v>
      </c>
      <c r="E61" s="484">
        <v>0</v>
      </c>
      <c r="F61" s="484">
        <v>0</v>
      </c>
      <c r="G61" s="484">
        <v>0</v>
      </c>
      <c r="H61" s="484">
        <v>0</v>
      </c>
      <c r="I61" s="484">
        <v>0</v>
      </c>
      <c r="J61" s="484">
        <v>0</v>
      </c>
      <c r="K61" s="484">
        <v>0</v>
      </c>
      <c r="L61" s="484">
        <v>0</v>
      </c>
      <c r="M61" s="484">
        <v>0</v>
      </c>
      <c r="N61" s="484">
        <v>0</v>
      </c>
      <c r="O61" s="484">
        <v>0</v>
      </c>
      <c r="P61" s="484">
        <v>0</v>
      </c>
      <c r="Q61" s="484">
        <v>0</v>
      </c>
      <c r="R61" s="484">
        <v>0</v>
      </c>
      <c r="S61" s="484">
        <v>0</v>
      </c>
      <c r="T61" s="484">
        <v>0</v>
      </c>
      <c r="U61" s="484">
        <v>0</v>
      </c>
      <c r="V61" s="484">
        <v>0</v>
      </c>
      <c r="W61" s="484">
        <v>0</v>
      </c>
      <c r="X61" s="484">
        <v>0</v>
      </c>
      <c r="Y61" s="484">
        <v>0</v>
      </c>
      <c r="Z61" s="484">
        <v>0</v>
      </c>
      <c r="AA61" s="484">
        <v>0</v>
      </c>
      <c r="AB61" s="484">
        <v>0</v>
      </c>
      <c r="AC61" s="484">
        <v>0</v>
      </c>
      <c r="AD61" s="484">
        <v>0</v>
      </c>
      <c r="AE61" s="484">
        <v>0</v>
      </c>
      <c r="AF61" s="484">
        <v>0</v>
      </c>
    </row>
    <row r="62" spans="1:32">
      <c r="A62" s="483" t="s">
        <v>176</v>
      </c>
      <c r="B62" s="483"/>
      <c r="C62" s="494">
        <v>0</v>
      </c>
      <c r="D62" s="494">
        <v>0</v>
      </c>
      <c r="E62" s="494">
        <v>0</v>
      </c>
      <c r="F62" s="494">
        <v>0</v>
      </c>
      <c r="G62" s="494">
        <v>0</v>
      </c>
      <c r="H62" s="494">
        <v>0</v>
      </c>
      <c r="I62" s="494">
        <v>0</v>
      </c>
      <c r="J62" s="494">
        <v>0</v>
      </c>
      <c r="K62" s="494">
        <v>0</v>
      </c>
      <c r="L62" s="494">
        <v>0</v>
      </c>
      <c r="M62" s="494">
        <v>0</v>
      </c>
      <c r="N62" s="494">
        <v>0</v>
      </c>
      <c r="O62" s="494">
        <v>0</v>
      </c>
      <c r="P62" s="494">
        <v>0</v>
      </c>
      <c r="Q62" s="494">
        <v>0</v>
      </c>
      <c r="R62" s="494">
        <v>0</v>
      </c>
      <c r="S62" s="494">
        <v>0</v>
      </c>
      <c r="T62" s="494">
        <v>0</v>
      </c>
      <c r="U62" s="494">
        <v>0</v>
      </c>
      <c r="V62" s="494">
        <v>0</v>
      </c>
      <c r="W62" s="494">
        <v>0</v>
      </c>
      <c r="X62" s="494">
        <v>0</v>
      </c>
      <c r="Y62" s="494">
        <v>0</v>
      </c>
      <c r="Z62" s="494">
        <v>0</v>
      </c>
      <c r="AA62" s="494">
        <v>0</v>
      </c>
      <c r="AB62" s="494">
        <v>0</v>
      </c>
      <c r="AC62" s="494">
        <v>0</v>
      </c>
      <c r="AD62" s="494">
        <v>0</v>
      </c>
      <c r="AE62" s="494">
        <v>0</v>
      </c>
      <c r="AF62" s="494">
        <v>0</v>
      </c>
    </row>
    <row r="63" spans="1:32">
      <c r="A63" s="480"/>
      <c r="B63" s="480"/>
      <c r="C63" s="472" t="s">
        <v>48</v>
      </c>
      <c r="D63" s="472" t="s">
        <v>48</v>
      </c>
      <c r="E63" s="472" t="s">
        <v>48</v>
      </c>
      <c r="F63" s="472" t="s">
        <v>48</v>
      </c>
      <c r="G63" s="472" t="s">
        <v>48</v>
      </c>
      <c r="H63" s="472" t="s">
        <v>48</v>
      </c>
      <c r="I63" s="472" t="s">
        <v>48</v>
      </c>
      <c r="J63" s="472" t="s">
        <v>48</v>
      </c>
      <c r="K63" s="472" t="s">
        <v>48</v>
      </c>
      <c r="L63" s="472" t="s">
        <v>48</v>
      </c>
      <c r="M63" s="472" t="s">
        <v>48</v>
      </c>
      <c r="N63" s="472" t="s">
        <v>48</v>
      </c>
      <c r="O63" s="472" t="s">
        <v>48</v>
      </c>
      <c r="P63" s="472" t="s">
        <v>48</v>
      </c>
      <c r="Q63" s="472" t="s">
        <v>48</v>
      </c>
      <c r="R63" s="472" t="s">
        <v>48</v>
      </c>
      <c r="S63" s="472" t="s">
        <v>48</v>
      </c>
      <c r="T63" s="472" t="s">
        <v>48</v>
      </c>
      <c r="U63" s="472" t="s">
        <v>48</v>
      </c>
      <c r="V63" s="472" t="s">
        <v>48</v>
      </c>
      <c r="W63" s="472" t="s">
        <v>48</v>
      </c>
      <c r="X63" s="472" t="s">
        <v>48</v>
      </c>
      <c r="Y63" s="472" t="s">
        <v>48</v>
      </c>
      <c r="Z63" s="472" t="s">
        <v>48</v>
      </c>
      <c r="AA63" s="472" t="s">
        <v>48</v>
      </c>
      <c r="AB63" s="472" t="s">
        <v>48</v>
      </c>
      <c r="AC63" s="472" t="s">
        <v>48</v>
      </c>
      <c r="AD63" s="472" t="s">
        <v>48</v>
      </c>
      <c r="AE63" s="472" t="s">
        <v>48</v>
      </c>
      <c r="AF63" s="472" t="s">
        <v>48</v>
      </c>
    </row>
    <row r="64" spans="1:32">
      <c r="A64" s="480" t="s">
        <v>157</v>
      </c>
      <c r="B64" s="483"/>
      <c r="C64" s="484">
        <v>0</v>
      </c>
      <c r="D64" s="484">
        <v>0</v>
      </c>
      <c r="E64" s="484">
        <v>0</v>
      </c>
      <c r="F64" s="484">
        <v>0</v>
      </c>
      <c r="G64" s="484">
        <v>0</v>
      </c>
      <c r="H64" s="484">
        <v>0</v>
      </c>
      <c r="I64" s="484">
        <v>0</v>
      </c>
      <c r="J64" s="484">
        <v>0</v>
      </c>
      <c r="K64" s="484">
        <v>0</v>
      </c>
      <c r="L64" s="484">
        <v>0</v>
      </c>
      <c r="M64" s="484">
        <v>0</v>
      </c>
      <c r="N64" s="484">
        <v>0</v>
      </c>
      <c r="O64" s="484">
        <v>0</v>
      </c>
      <c r="P64" s="484">
        <v>0</v>
      </c>
      <c r="Q64" s="484">
        <v>0</v>
      </c>
      <c r="R64" s="484">
        <v>0</v>
      </c>
      <c r="S64" s="484">
        <v>0</v>
      </c>
      <c r="T64" s="484">
        <v>0</v>
      </c>
      <c r="U64" s="484">
        <v>0</v>
      </c>
      <c r="V64" s="484">
        <v>0</v>
      </c>
      <c r="W64" s="484">
        <v>0</v>
      </c>
      <c r="X64" s="484">
        <v>0</v>
      </c>
      <c r="Y64" s="484">
        <v>0</v>
      </c>
      <c r="Z64" s="484">
        <v>0</v>
      </c>
      <c r="AA64" s="484">
        <v>0</v>
      </c>
      <c r="AB64" s="484">
        <v>0</v>
      </c>
      <c r="AC64" s="484">
        <v>0</v>
      </c>
      <c r="AD64" s="484">
        <v>0</v>
      </c>
      <c r="AE64" s="484">
        <v>0</v>
      </c>
      <c r="AF64" s="484">
        <v>0</v>
      </c>
    </row>
    <row r="65" spans="1:32">
      <c r="A65" s="483"/>
      <c r="B65" s="483"/>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row>
    <row r="66" spans="1:32">
      <c r="A66" s="483" t="s">
        <v>74</v>
      </c>
      <c r="B66" s="483"/>
      <c r="C66" s="484">
        <v>0</v>
      </c>
      <c r="D66" s="484">
        <v>0</v>
      </c>
      <c r="E66" s="484">
        <v>0</v>
      </c>
      <c r="F66" s="484">
        <v>0</v>
      </c>
      <c r="G66" s="484">
        <v>0</v>
      </c>
      <c r="H66" s="484">
        <v>0</v>
      </c>
      <c r="I66" s="484">
        <v>0</v>
      </c>
      <c r="J66" s="484">
        <v>0</v>
      </c>
      <c r="K66" s="484">
        <v>0</v>
      </c>
      <c r="L66" s="484">
        <v>0</v>
      </c>
      <c r="M66" s="484">
        <v>0</v>
      </c>
      <c r="N66" s="484">
        <v>0</v>
      </c>
      <c r="O66" s="484">
        <v>0</v>
      </c>
      <c r="P66" s="484">
        <v>0</v>
      </c>
      <c r="Q66" s="484">
        <v>0</v>
      </c>
      <c r="R66" s="484">
        <v>0</v>
      </c>
      <c r="S66" s="484">
        <v>0</v>
      </c>
      <c r="T66" s="484">
        <v>0</v>
      </c>
      <c r="U66" s="484">
        <v>0</v>
      </c>
      <c r="V66" s="484">
        <v>0</v>
      </c>
      <c r="W66" s="484">
        <v>0</v>
      </c>
      <c r="X66" s="484">
        <v>0</v>
      </c>
      <c r="Y66" s="484">
        <v>0</v>
      </c>
      <c r="Z66" s="484">
        <v>0</v>
      </c>
      <c r="AA66" s="484">
        <v>0</v>
      </c>
      <c r="AB66" s="484">
        <v>0</v>
      </c>
      <c r="AC66" s="484">
        <v>0</v>
      </c>
      <c r="AD66" s="484">
        <v>0</v>
      </c>
      <c r="AE66" s="484">
        <v>0</v>
      </c>
      <c r="AF66" s="484">
        <v>0</v>
      </c>
    </row>
    <row r="67" spans="1:32">
      <c r="A67" s="480" t="s">
        <v>158</v>
      </c>
      <c r="B67" s="483"/>
      <c r="C67" s="484">
        <v>0</v>
      </c>
      <c r="D67" s="484">
        <v>0</v>
      </c>
      <c r="E67" s="484">
        <v>0</v>
      </c>
      <c r="F67" s="484">
        <v>0</v>
      </c>
      <c r="G67" s="484">
        <v>0</v>
      </c>
      <c r="H67" s="484">
        <v>0</v>
      </c>
      <c r="I67" s="484">
        <v>0</v>
      </c>
      <c r="J67" s="484">
        <v>0</v>
      </c>
      <c r="K67" s="484">
        <v>0</v>
      </c>
      <c r="L67" s="484">
        <v>0</v>
      </c>
      <c r="M67" s="484">
        <v>0</v>
      </c>
      <c r="N67" s="484">
        <v>0</v>
      </c>
      <c r="O67" s="484">
        <v>0</v>
      </c>
      <c r="P67" s="484">
        <v>0</v>
      </c>
      <c r="Q67" s="484">
        <v>0</v>
      </c>
      <c r="R67" s="484">
        <v>0</v>
      </c>
      <c r="S67" s="484">
        <v>0</v>
      </c>
      <c r="T67" s="484">
        <v>0</v>
      </c>
      <c r="U67" s="484">
        <v>0</v>
      </c>
      <c r="V67" s="484">
        <v>0</v>
      </c>
      <c r="W67" s="484">
        <v>0</v>
      </c>
      <c r="X67" s="484">
        <v>0</v>
      </c>
      <c r="Y67" s="484">
        <v>0</v>
      </c>
      <c r="Z67" s="484">
        <v>0</v>
      </c>
      <c r="AA67" s="484">
        <v>0</v>
      </c>
      <c r="AB67" s="484">
        <v>0</v>
      </c>
      <c r="AC67" s="484">
        <v>0</v>
      </c>
      <c r="AD67" s="484">
        <v>0</v>
      </c>
      <c r="AE67" s="484">
        <v>0</v>
      </c>
      <c r="AF67" s="484">
        <v>0</v>
      </c>
    </row>
    <row r="68" spans="1:32">
      <c r="A68" s="480"/>
      <c r="B68" s="480"/>
      <c r="C68" s="472" t="s">
        <v>48</v>
      </c>
      <c r="D68" s="472" t="s">
        <v>48</v>
      </c>
      <c r="E68" s="472" t="s">
        <v>48</v>
      </c>
      <c r="F68" s="472" t="s">
        <v>48</v>
      </c>
      <c r="G68" s="472" t="s">
        <v>48</v>
      </c>
      <c r="H68" s="472" t="s">
        <v>48</v>
      </c>
      <c r="I68" s="472" t="s">
        <v>48</v>
      </c>
      <c r="J68" s="472" t="s">
        <v>48</v>
      </c>
      <c r="K68" s="472" t="s">
        <v>48</v>
      </c>
      <c r="L68" s="472" t="s">
        <v>48</v>
      </c>
      <c r="M68" s="472" t="s">
        <v>48</v>
      </c>
      <c r="N68" s="472" t="s">
        <v>48</v>
      </c>
      <c r="O68" s="472" t="s">
        <v>48</v>
      </c>
      <c r="P68" s="472" t="s">
        <v>48</v>
      </c>
      <c r="Q68" s="472" t="s">
        <v>48</v>
      </c>
      <c r="R68" s="472" t="s">
        <v>48</v>
      </c>
      <c r="S68" s="472" t="s">
        <v>48</v>
      </c>
      <c r="T68" s="472" t="s">
        <v>48</v>
      </c>
      <c r="U68" s="472" t="s">
        <v>48</v>
      </c>
      <c r="V68" s="472" t="s">
        <v>48</v>
      </c>
      <c r="W68" s="472" t="s">
        <v>48</v>
      </c>
      <c r="X68" s="472" t="s">
        <v>48</v>
      </c>
      <c r="Y68" s="472" t="s">
        <v>48</v>
      </c>
      <c r="Z68" s="472" t="s">
        <v>48</v>
      </c>
      <c r="AA68" s="472" t="s">
        <v>48</v>
      </c>
      <c r="AB68" s="472" t="s">
        <v>48</v>
      </c>
      <c r="AC68" s="472" t="s">
        <v>48</v>
      </c>
      <c r="AD68" s="472" t="s">
        <v>48</v>
      </c>
      <c r="AE68" s="472" t="s">
        <v>48</v>
      </c>
      <c r="AF68" s="472" t="s">
        <v>48</v>
      </c>
    </row>
    <row r="69" spans="1:32">
      <c r="A69" s="483" t="s">
        <v>80</v>
      </c>
      <c r="B69" s="483"/>
      <c r="C69" s="484">
        <v>0</v>
      </c>
      <c r="D69" s="484">
        <v>0</v>
      </c>
      <c r="E69" s="484">
        <v>0</v>
      </c>
      <c r="F69" s="484">
        <v>0</v>
      </c>
      <c r="G69" s="484">
        <v>0</v>
      </c>
      <c r="H69" s="484">
        <v>0</v>
      </c>
      <c r="I69" s="484">
        <v>0</v>
      </c>
      <c r="J69" s="484">
        <v>0</v>
      </c>
      <c r="K69" s="484">
        <v>0</v>
      </c>
      <c r="L69" s="484">
        <v>0</v>
      </c>
      <c r="M69" s="484">
        <v>0</v>
      </c>
      <c r="N69" s="484">
        <v>0</v>
      </c>
      <c r="O69" s="484">
        <v>0</v>
      </c>
      <c r="P69" s="484">
        <v>0</v>
      </c>
      <c r="Q69" s="484">
        <v>0</v>
      </c>
      <c r="R69" s="484">
        <v>0</v>
      </c>
      <c r="S69" s="484">
        <v>0</v>
      </c>
      <c r="T69" s="484">
        <v>0</v>
      </c>
      <c r="U69" s="484">
        <v>0</v>
      </c>
      <c r="V69" s="484">
        <v>0</v>
      </c>
      <c r="W69" s="484">
        <v>0</v>
      </c>
      <c r="X69" s="484">
        <v>0</v>
      </c>
      <c r="Y69" s="484">
        <v>0</v>
      </c>
      <c r="Z69" s="484">
        <v>0</v>
      </c>
      <c r="AA69" s="484">
        <v>0</v>
      </c>
      <c r="AB69" s="484">
        <v>0</v>
      </c>
      <c r="AC69" s="484">
        <v>0</v>
      </c>
      <c r="AD69" s="484">
        <v>0</v>
      </c>
      <c r="AE69" s="484">
        <v>0</v>
      </c>
      <c r="AF69" s="484">
        <v>0</v>
      </c>
    </row>
    <row r="70" spans="1:32">
      <c r="A70" s="483"/>
      <c r="B70" s="483"/>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row>
    <row r="71" spans="1:32">
      <c r="A71" s="483"/>
      <c r="B71" s="483"/>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row>
    <row r="72" spans="1:32">
      <c r="A72" s="483"/>
      <c r="B72" s="476" t="s">
        <v>81</v>
      </c>
      <c r="C72" s="468"/>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row>
    <row r="73" spans="1:32">
      <c r="A73" s="483"/>
      <c r="B73" s="483"/>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row>
    <row r="74" spans="1:32">
      <c r="A74" s="483" t="s">
        <v>74</v>
      </c>
      <c r="B74" s="483"/>
      <c r="C74" s="484">
        <v>0</v>
      </c>
      <c r="D74" s="484">
        <v>0</v>
      </c>
      <c r="E74" s="484">
        <v>0</v>
      </c>
      <c r="F74" s="484">
        <v>0</v>
      </c>
      <c r="G74" s="484">
        <v>0</v>
      </c>
      <c r="H74" s="484">
        <v>0</v>
      </c>
      <c r="I74" s="484">
        <v>0</v>
      </c>
      <c r="J74" s="484">
        <v>0</v>
      </c>
      <c r="K74" s="484">
        <v>0</v>
      </c>
      <c r="L74" s="484">
        <v>0</v>
      </c>
      <c r="M74" s="484">
        <v>0</v>
      </c>
      <c r="N74" s="484">
        <v>0</v>
      </c>
      <c r="O74" s="484">
        <v>0</v>
      </c>
      <c r="P74" s="484">
        <v>0</v>
      </c>
      <c r="Q74" s="484">
        <v>0</v>
      </c>
      <c r="R74" s="484">
        <v>0</v>
      </c>
      <c r="S74" s="484">
        <v>0</v>
      </c>
      <c r="T74" s="484">
        <v>0</v>
      </c>
      <c r="U74" s="484">
        <v>0</v>
      </c>
      <c r="V74" s="484">
        <v>0</v>
      </c>
      <c r="W74" s="484">
        <v>0</v>
      </c>
      <c r="X74" s="484">
        <v>0</v>
      </c>
      <c r="Y74" s="484">
        <v>0</v>
      </c>
      <c r="Z74" s="484">
        <v>0</v>
      </c>
      <c r="AA74" s="484">
        <v>0</v>
      </c>
      <c r="AB74" s="484">
        <v>0</v>
      </c>
      <c r="AC74" s="484">
        <v>0</v>
      </c>
      <c r="AD74" s="484">
        <v>0</v>
      </c>
      <c r="AE74" s="484">
        <v>0</v>
      </c>
      <c r="AF74" s="484">
        <v>0</v>
      </c>
    </row>
    <row r="75" spans="1:32">
      <c r="A75" s="483" t="s">
        <v>82</v>
      </c>
      <c r="B75" s="483"/>
      <c r="C75" s="484">
        <v>0</v>
      </c>
      <c r="D75" s="484">
        <v>0</v>
      </c>
      <c r="E75" s="484">
        <v>0</v>
      </c>
      <c r="F75" s="484">
        <v>0</v>
      </c>
      <c r="G75" s="484">
        <v>0</v>
      </c>
      <c r="H75" s="484">
        <v>0</v>
      </c>
      <c r="I75" s="484">
        <v>0</v>
      </c>
      <c r="J75" s="484">
        <v>0</v>
      </c>
      <c r="K75" s="484">
        <v>0</v>
      </c>
      <c r="L75" s="484">
        <v>0</v>
      </c>
      <c r="M75" s="484">
        <v>0</v>
      </c>
      <c r="N75" s="484">
        <v>0</v>
      </c>
      <c r="O75" s="484">
        <v>0</v>
      </c>
      <c r="P75" s="484">
        <v>0</v>
      </c>
      <c r="Q75" s="484">
        <v>0</v>
      </c>
      <c r="R75" s="484">
        <v>0</v>
      </c>
      <c r="S75" s="484">
        <v>0</v>
      </c>
      <c r="T75" s="484">
        <v>0</v>
      </c>
      <c r="U75" s="484">
        <v>0</v>
      </c>
      <c r="V75" s="484">
        <v>0</v>
      </c>
      <c r="W75" s="484">
        <v>0</v>
      </c>
      <c r="X75" s="484">
        <v>0</v>
      </c>
      <c r="Y75" s="484">
        <v>0</v>
      </c>
      <c r="Z75" s="484">
        <v>0</v>
      </c>
      <c r="AA75" s="484">
        <v>0</v>
      </c>
      <c r="AB75" s="484">
        <v>0</v>
      </c>
      <c r="AC75" s="484">
        <v>0</v>
      </c>
      <c r="AD75" s="484">
        <v>0</v>
      </c>
      <c r="AE75" s="484">
        <v>0</v>
      </c>
      <c r="AF75" s="484">
        <v>0</v>
      </c>
    </row>
    <row r="76" spans="1:32">
      <c r="A76" s="480" t="s">
        <v>187</v>
      </c>
      <c r="B76" s="483"/>
      <c r="C76" s="484">
        <v>0</v>
      </c>
      <c r="D76" s="484">
        <v>0</v>
      </c>
      <c r="E76" s="484">
        <v>0</v>
      </c>
      <c r="F76" s="484">
        <v>0</v>
      </c>
      <c r="G76" s="484">
        <v>0</v>
      </c>
      <c r="H76" s="484">
        <v>0</v>
      </c>
      <c r="I76" s="484">
        <v>0</v>
      </c>
      <c r="J76" s="484">
        <v>0</v>
      </c>
      <c r="K76" s="484">
        <v>0</v>
      </c>
      <c r="L76" s="484">
        <v>0</v>
      </c>
      <c r="M76" s="484">
        <v>0</v>
      </c>
      <c r="N76" s="484">
        <v>0</v>
      </c>
      <c r="O76" s="484">
        <v>0</v>
      </c>
      <c r="P76" s="484">
        <v>0</v>
      </c>
      <c r="Q76" s="484">
        <v>0</v>
      </c>
      <c r="R76" s="484">
        <v>0</v>
      </c>
      <c r="S76" s="484">
        <v>0</v>
      </c>
      <c r="T76" s="484">
        <v>0</v>
      </c>
      <c r="U76" s="484">
        <v>0</v>
      </c>
      <c r="V76" s="484">
        <v>0</v>
      </c>
      <c r="W76" s="484">
        <v>0</v>
      </c>
      <c r="X76" s="484">
        <v>0</v>
      </c>
      <c r="Y76" s="484">
        <v>0</v>
      </c>
      <c r="Z76" s="484">
        <v>0</v>
      </c>
      <c r="AA76" s="484">
        <v>0</v>
      </c>
      <c r="AB76" s="484">
        <v>0</v>
      </c>
      <c r="AC76" s="484">
        <v>0</v>
      </c>
      <c r="AD76" s="484">
        <v>0</v>
      </c>
      <c r="AE76" s="484">
        <v>0</v>
      </c>
      <c r="AF76" s="484">
        <v>0</v>
      </c>
    </row>
    <row r="77" spans="1:32">
      <c r="A77" s="480" t="s">
        <v>188</v>
      </c>
      <c r="B77" s="483"/>
      <c r="C77" s="484">
        <v>0</v>
      </c>
      <c r="D77" s="484">
        <v>0</v>
      </c>
      <c r="E77" s="484">
        <v>0</v>
      </c>
      <c r="F77" s="484">
        <v>0</v>
      </c>
      <c r="G77" s="484">
        <v>0</v>
      </c>
      <c r="H77" s="484">
        <v>0</v>
      </c>
      <c r="I77" s="484">
        <v>0</v>
      </c>
      <c r="J77" s="484">
        <v>0</v>
      </c>
      <c r="K77" s="484">
        <v>0</v>
      </c>
      <c r="L77" s="484">
        <v>0</v>
      </c>
      <c r="M77" s="484">
        <v>0</v>
      </c>
      <c r="N77" s="484">
        <v>0</v>
      </c>
      <c r="O77" s="484">
        <v>0</v>
      </c>
      <c r="P77" s="484">
        <v>0</v>
      </c>
      <c r="Q77" s="484">
        <v>0</v>
      </c>
      <c r="R77" s="484">
        <v>0</v>
      </c>
      <c r="S77" s="484">
        <v>0</v>
      </c>
      <c r="T77" s="484">
        <v>0</v>
      </c>
      <c r="U77" s="484">
        <v>0</v>
      </c>
      <c r="V77" s="484">
        <v>0</v>
      </c>
      <c r="W77" s="484">
        <v>0</v>
      </c>
      <c r="X77" s="484">
        <v>0</v>
      </c>
      <c r="Y77" s="484">
        <v>0</v>
      </c>
      <c r="Z77" s="484">
        <v>0</v>
      </c>
      <c r="AA77" s="484">
        <v>0</v>
      </c>
      <c r="AB77" s="484">
        <v>0</v>
      </c>
      <c r="AC77" s="484">
        <v>0</v>
      </c>
      <c r="AD77" s="484">
        <v>0</v>
      </c>
      <c r="AE77" s="484">
        <v>0</v>
      </c>
      <c r="AF77" s="484">
        <v>0</v>
      </c>
    </row>
    <row r="78" spans="1:32">
      <c r="A78" s="483" t="s">
        <v>83</v>
      </c>
      <c r="B78" s="483"/>
      <c r="C78" s="484">
        <v>0</v>
      </c>
      <c r="D78" s="484">
        <v>0</v>
      </c>
      <c r="E78" s="484">
        <v>0</v>
      </c>
      <c r="F78" s="484">
        <v>0</v>
      </c>
      <c r="G78" s="484">
        <v>0</v>
      </c>
      <c r="H78" s="484">
        <v>0</v>
      </c>
      <c r="I78" s="484">
        <v>0</v>
      </c>
      <c r="J78" s="484">
        <v>0</v>
      </c>
      <c r="K78" s="484">
        <v>0</v>
      </c>
      <c r="L78" s="484">
        <v>0</v>
      </c>
      <c r="M78" s="484">
        <v>0</v>
      </c>
      <c r="N78" s="484">
        <v>0</v>
      </c>
      <c r="O78" s="484">
        <v>0</v>
      </c>
      <c r="P78" s="484">
        <v>0</v>
      </c>
      <c r="Q78" s="484">
        <v>0</v>
      </c>
      <c r="R78" s="484">
        <v>0</v>
      </c>
      <c r="S78" s="484">
        <v>0</v>
      </c>
      <c r="T78" s="484">
        <v>0</v>
      </c>
      <c r="U78" s="484">
        <v>0</v>
      </c>
      <c r="V78" s="484">
        <v>0</v>
      </c>
      <c r="W78" s="484">
        <v>0</v>
      </c>
      <c r="X78" s="484">
        <v>0</v>
      </c>
      <c r="Y78" s="484">
        <v>0</v>
      </c>
      <c r="Z78" s="484">
        <v>0</v>
      </c>
      <c r="AA78" s="484">
        <v>0</v>
      </c>
      <c r="AB78" s="484">
        <v>0</v>
      </c>
      <c r="AC78" s="484">
        <v>0</v>
      </c>
      <c r="AD78" s="484">
        <v>0</v>
      </c>
      <c r="AE78" s="484">
        <v>0</v>
      </c>
      <c r="AF78" s="484">
        <v>0</v>
      </c>
    </row>
    <row r="79" spans="1:32">
      <c r="A79" s="472" t="s">
        <v>48</v>
      </c>
      <c r="B79" s="472" t="s">
        <v>48</v>
      </c>
      <c r="C79" s="472" t="s">
        <v>48</v>
      </c>
      <c r="D79" s="472" t="s">
        <v>48</v>
      </c>
      <c r="E79" s="472" t="s">
        <v>48</v>
      </c>
      <c r="F79" s="472" t="s">
        <v>48</v>
      </c>
      <c r="G79" s="472" t="s">
        <v>48</v>
      </c>
      <c r="H79" s="472" t="s">
        <v>48</v>
      </c>
      <c r="I79" s="472" t="s">
        <v>48</v>
      </c>
      <c r="J79" s="472" t="s">
        <v>48</v>
      </c>
      <c r="K79" s="472" t="s">
        <v>48</v>
      </c>
      <c r="L79" s="472" t="s">
        <v>48</v>
      </c>
      <c r="M79" s="472" t="s">
        <v>48</v>
      </c>
      <c r="N79" s="472" t="s">
        <v>48</v>
      </c>
      <c r="O79" s="472" t="s">
        <v>48</v>
      </c>
      <c r="P79" s="472" t="s">
        <v>48</v>
      </c>
      <c r="Q79" s="472" t="s">
        <v>48</v>
      </c>
      <c r="R79" s="472" t="s">
        <v>48</v>
      </c>
      <c r="S79" s="472" t="s">
        <v>48</v>
      </c>
      <c r="T79" s="472" t="s">
        <v>48</v>
      </c>
      <c r="U79" s="472" t="s">
        <v>48</v>
      </c>
      <c r="V79" s="472" t="s">
        <v>48</v>
      </c>
      <c r="W79" s="472" t="s">
        <v>48</v>
      </c>
      <c r="X79" s="472" t="s">
        <v>48</v>
      </c>
      <c r="Y79" s="472" t="s">
        <v>48</v>
      </c>
      <c r="Z79" s="472" t="s">
        <v>48</v>
      </c>
      <c r="AA79" s="472" t="s">
        <v>48</v>
      </c>
      <c r="AB79" s="472" t="s">
        <v>48</v>
      </c>
      <c r="AC79" s="472" t="s">
        <v>48</v>
      </c>
      <c r="AD79" s="472" t="s">
        <v>48</v>
      </c>
      <c r="AE79" s="472" t="s">
        <v>48</v>
      </c>
      <c r="AF79" s="472" t="s">
        <v>48</v>
      </c>
    </row>
    <row r="80" spans="1:32">
      <c r="A80" s="483" t="s">
        <v>84</v>
      </c>
      <c r="B80" s="484"/>
      <c r="C80" s="484">
        <v>0</v>
      </c>
      <c r="D80" s="484">
        <v>0</v>
      </c>
      <c r="E80" s="484">
        <v>0</v>
      </c>
      <c r="F80" s="484">
        <v>0</v>
      </c>
      <c r="G80" s="484">
        <v>0</v>
      </c>
      <c r="H80" s="484">
        <v>0</v>
      </c>
      <c r="I80" s="484">
        <v>0</v>
      </c>
      <c r="J80" s="484">
        <v>0</v>
      </c>
      <c r="K80" s="484">
        <v>0</v>
      </c>
      <c r="L80" s="484">
        <v>0</v>
      </c>
      <c r="M80" s="484">
        <v>0</v>
      </c>
      <c r="N80" s="484">
        <v>0</v>
      </c>
      <c r="O80" s="484">
        <v>0</v>
      </c>
      <c r="P80" s="484">
        <v>0</v>
      </c>
      <c r="Q80" s="484">
        <v>0</v>
      </c>
      <c r="R80" s="484">
        <v>0</v>
      </c>
      <c r="S80" s="484">
        <v>0</v>
      </c>
      <c r="T80" s="484">
        <v>0</v>
      </c>
      <c r="U80" s="484">
        <v>0</v>
      </c>
      <c r="V80" s="484">
        <v>0</v>
      </c>
      <c r="W80" s="484">
        <v>0</v>
      </c>
      <c r="X80" s="484">
        <v>0</v>
      </c>
      <c r="Y80" s="484">
        <v>0</v>
      </c>
      <c r="Z80" s="484">
        <v>0</v>
      </c>
      <c r="AA80" s="484">
        <v>0</v>
      </c>
      <c r="AB80" s="484">
        <v>0</v>
      </c>
      <c r="AC80" s="484">
        <v>0</v>
      </c>
      <c r="AD80" s="484">
        <v>0</v>
      </c>
      <c r="AE80" s="484">
        <v>0</v>
      </c>
      <c r="AF80" s="484">
        <v>0</v>
      </c>
    </row>
    <row r="81" spans="1:33">
      <c r="A81" s="495" t="s">
        <v>279</v>
      </c>
      <c r="B81" s="484"/>
      <c r="C81" s="484">
        <v>0</v>
      </c>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4"/>
      <c r="AF81" s="484"/>
    </row>
    <row r="82" spans="1:33">
      <c r="A82" s="495" t="s">
        <v>85</v>
      </c>
      <c r="B82" s="468"/>
      <c r="C82" s="494">
        <v>0</v>
      </c>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row>
    <row r="83" spans="1:33">
      <c r="A83" s="496" t="s">
        <v>86</v>
      </c>
      <c r="B83" s="468"/>
      <c r="C83" s="494">
        <v>0</v>
      </c>
      <c r="D83" s="468"/>
      <c r="E83" s="468"/>
      <c r="F83" s="468"/>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row>
    <row r="84" spans="1:33">
      <c r="A84" s="468"/>
      <c r="B84" s="468"/>
      <c r="C84" s="468"/>
      <c r="D84" s="468"/>
      <c r="E84" s="468"/>
      <c r="F84" s="468"/>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row>
    <row r="85" spans="1:33">
      <c r="A85" s="468"/>
      <c r="B85" s="476" t="s">
        <v>87</v>
      </c>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row>
    <row r="86" spans="1:33">
      <c r="A86" s="469" t="s">
        <v>204</v>
      </c>
      <c r="B86" s="469"/>
      <c r="C86" s="468">
        <v>0</v>
      </c>
      <c r="D86" s="468">
        <v>0</v>
      </c>
      <c r="E86" s="468">
        <v>0</v>
      </c>
      <c r="F86" s="468">
        <v>0</v>
      </c>
      <c r="G86" s="468">
        <v>0</v>
      </c>
      <c r="H86" s="468">
        <v>0</v>
      </c>
      <c r="I86" s="468">
        <v>0</v>
      </c>
      <c r="J86" s="468">
        <v>0</v>
      </c>
      <c r="K86" s="468">
        <v>0</v>
      </c>
      <c r="L86" s="468">
        <v>0</v>
      </c>
      <c r="M86" s="468">
        <v>0</v>
      </c>
      <c r="N86" s="468">
        <v>0</v>
      </c>
      <c r="O86" s="468">
        <v>0</v>
      </c>
      <c r="P86" s="468">
        <v>0</v>
      </c>
      <c r="Q86" s="468">
        <v>0</v>
      </c>
      <c r="R86" s="468">
        <v>0</v>
      </c>
      <c r="S86" s="468">
        <v>0</v>
      </c>
      <c r="T86" s="468">
        <v>0</v>
      </c>
      <c r="U86" s="468">
        <v>0</v>
      </c>
      <c r="V86" s="468">
        <v>0</v>
      </c>
      <c r="W86" s="468">
        <v>0</v>
      </c>
      <c r="X86" s="468">
        <v>0</v>
      </c>
      <c r="Y86" s="468">
        <v>0</v>
      </c>
      <c r="Z86" s="468">
        <v>0</v>
      </c>
      <c r="AA86" s="468">
        <v>0</v>
      </c>
      <c r="AB86" s="468">
        <v>0</v>
      </c>
      <c r="AC86" s="468">
        <v>0</v>
      </c>
      <c r="AD86" s="468">
        <v>0</v>
      </c>
      <c r="AE86" s="468">
        <v>0</v>
      </c>
      <c r="AF86" s="468">
        <v>0</v>
      </c>
    </row>
    <row r="87" spans="1:33">
      <c r="A87" s="472" t="s">
        <v>48</v>
      </c>
      <c r="B87" s="472" t="s">
        <v>48</v>
      </c>
      <c r="C87" s="472" t="s">
        <v>48</v>
      </c>
      <c r="D87" s="472" t="s">
        <v>48</v>
      </c>
      <c r="E87" s="472" t="s">
        <v>48</v>
      </c>
      <c r="F87" s="472" t="s">
        <v>48</v>
      </c>
      <c r="G87" s="472" t="s">
        <v>48</v>
      </c>
      <c r="H87" s="472" t="s">
        <v>48</v>
      </c>
      <c r="I87" s="472" t="s">
        <v>48</v>
      </c>
      <c r="J87" s="472" t="s">
        <v>48</v>
      </c>
      <c r="K87" s="472" t="s">
        <v>48</v>
      </c>
      <c r="L87" s="472" t="s">
        <v>48</v>
      </c>
      <c r="M87" s="472" t="s">
        <v>48</v>
      </c>
      <c r="N87" s="472" t="s">
        <v>48</v>
      </c>
      <c r="O87" s="472" t="s">
        <v>48</v>
      </c>
      <c r="P87" s="472" t="s">
        <v>48</v>
      </c>
      <c r="Q87" s="472" t="s">
        <v>48</v>
      </c>
      <c r="R87" s="472" t="s">
        <v>48</v>
      </c>
      <c r="S87" s="472" t="s">
        <v>48</v>
      </c>
      <c r="T87" s="472" t="s">
        <v>48</v>
      </c>
      <c r="U87" s="472" t="s">
        <v>48</v>
      </c>
      <c r="V87" s="472" t="s">
        <v>48</v>
      </c>
      <c r="W87" s="472" t="s">
        <v>48</v>
      </c>
      <c r="X87" s="472" t="s">
        <v>48</v>
      </c>
      <c r="Y87" s="472" t="s">
        <v>48</v>
      </c>
      <c r="Z87" s="472" t="s">
        <v>48</v>
      </c>
      <c r="AA87" s="472" t="s">
        <v>48</v>
      </c>
      <c r="AB87" s="472" t="s">
        <v>48</v>
      </c>
      <c r="AC87" s="472" t="s">
        <v>48</v>
      </c>
      <c r="AD87" s="472" t="s">
        <v>48</v>
      </c>
      <c r="AE87" s="472" t="s">
        <v>48</v>
      </c>
      <c r="AF87" s="472" t="s">
        <v>48</v>
      </c>
    </row>
    <row r="88" spans="1:33">
      <c r="A88" s="483" t="s">
        <v>161</v>
      </c>
      <c r="B88" s="494">
        <v>0</v>
      </c>
      <c r="C88" s="468"/>
      <c r="D88" s="468"/>
      <c r="E88" s="468"/>
      <c r="F88" s="468"/>
      <c r="G88" s="468"/>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row>
    <row r="89" spans="1:33">
      <c r="A89" s="483" t="s">
        <v>159</v>
      </c>
      <c r="B89" s="484">
        <v>0</v>
      </c>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row>
    <row r="90" spans="1:33">
      <c r="A90" s="483" t="s">
        <v>160</v>
      </c>
      <c r="B90" s="484">
        <v>0</v>
      </c>
      <c r="C90" s="484"/>
      <c r="D90" s="484"/>
      <c r="E90" s="484"/>
      <c r="F90" s="484"/>
      <c r="G90" s="484"/>
      <c r="H90" s="484"/>
      <c r="I90" s="484"/>
      <c r="J90" s="484"/>
      <c r="K90" s="484"/>
      <c r="L90" s="484"/>
      <c r="M90" s="484"/>
      <c r="N90" s="484"/>
      <c r="O90" s="484"/>
      <c r="P90" s="484"/>
      <c r="Q90" s="484"/>
      <c r="R90" s="484"/>
      <c r="S90" s="484"/>
      <c r="T90" s="484"/>
      <c r="U90" s="484"/>
      <c r="V90" s="484"/>
      <c r="W90" s="484"/>
      <c r="X90" s="484"/>
      <c r="Y90" s="484"/>
      <c r="Z90" s="484"/>
      <c r="AA90" s="484"/>
      <c r="AB90" s="484"/>
      <c r="AC90" s="484"/>
      <c r="AD90" s="484"/>
      <c r="AE90" s="484"/>
      <c r="AF90" s="484"/>
    </row>
    <row r="91" spans="1:33">
      <c r="A91" s="483" t="s">
        <v>162</v>
      </c>
      <c r="B91" s="484"/>
      <c r="C91" s="484">
        <v>0</v>
      </c>
      <c r="D91" s="484">
        <v>0</v>
      </c>
      <c r="E91" s="484">
        <v>0</v>
      </c>
      <c r="F91" s="484">
        <v>0</v>
      </c>
      <c r="G91" s="484">
        <v>0</v>
      </c>
      <c r="H91" s="484">
        <v>0</v>
      </c>
      <c r="I91" s="484">
        <v>0</v>
      </c>
      <c r="J91" s="484">
        <v>0</v>
      </c>
      <c r="K91" s="484">
        <v>0</v>
      </c>
      <c r="L91" s="484">
        <v>0</v>
      </c>
      <c r="M91" s="484">
        <v>0</v>
      </c>
      <c r="N91" s="484">
        <v>0</v>
      </c>
      <c r="O91" s="484">
        <v>0</v>
      </c>
      <c r="P91" s="484">
        <v>0</v>
      </c>
      <c r="Q91" s="484">
        <v>0</v>
      </c>
      <c r="R91" s="484">
        <v>0</v>
      </c>
      <c r="S91" s="484">
        <v>0</v>
      </c>
      <c r="T91" s="484">
        <v>0</v>
      </c>
      <c r="U91" s="484">
        <v>0</v>
      </c>
      <c r="V91" s="484">
        <v>0</v>
      </c>
      <c r="W91" s="484">
        <v>0</v>
      </c>
      <c r="X91" s="484">
        <v>0</v>
      </c>
      <c r="Y91" s="484">
        <v>0</v>
      </c>
      <c r="Z91" s="484">
        <v>0</v>
      </c>
      <c r="AA91" s="484">
        <v>0</v>
      </c>
      <c r="AB91" s="484">
        <v>0</v>
      </c>
      <c r="AC91" s="484">
        <v>0</v>
      </c>
      <c r="AD91" s="484">
        <v>0</v>
      </c>
      <c r="AE91" s="484">
        <v>0</v>
      </c>
      <c r="AF91" s="484">
        <v>0</v>
      </c>
      <c r="AG91" s="72"/>
    </row>
    <row r="92" spans="1:33">
      <c r="A92" s="483" t="s">
        <v>88</v>
      </c>
      <c r="B92" s="484"/>
      <c r="C92" s="484">
        <v>0</v>
      </c>
      <c r="D92" s="484">
        <v>0</v>
      </c>
      <c r="E92" s="484">
        <v>0</v>
      </c>
      <c r="F92" s="484">
        <v>0</v>
      </c>
      <c r="G92" s="484">
        <v>0</v>
      </c>
      <c r="H92" s="484">
        <v>0</v>
      </c>
      <c r="I92" s="484">
        <v>0</v>
      </c>
      <c r="J92" s="484">
        <v>0</v>
      </c>
      <c r="K92" s="484">
        <v>0</v>
      </c>
      <c r="L92" s="484">
        <v>0</v>
      </c>
      <c r="M92" s="484">
        <v>0</v>
      </c>
      <c r="N92" s="484">
        <v>0</v>
      </c>
      <c r="O92" s="484">
        <v>0</v>
      </c>
      <c r="P92" s="484">
        <v>0</v>
      </c>
      <c r="Q92" s="484">
        <v>0</v>
      </c>
      <c r="R92" s="484">
        <v>0</v>
      </c>
      <c r="S92" s="484">
        <v>0</v>
      </c>
      <c r="T92" s="484">
        <v>0</v>
      </c>
      <c r="U92" s="484">
        <v>0</v>
      </c>
      <c r="V92" s="484">
        <v>0</v>
      </c>
      <c r="W92" s="484">
        <v>0</v>
      </c>
      <c r="X92" s="484">
        <v>0</v>
      </c>
      <c r="Y92" s="484">
        <v>0</v>
      </c>
      <c r="Z92" s="484">
        <v>0</v>
      </c>
      <c r="AA92" s="484">
        <v>0</v>
      </c>
      <c r="AB92" s="484">
        <v>0</v>
      </c>
      <c r="AC92" s="484">
        <v>0</v>
      </c>
      <c r="AD92" s="484">
        <v>0</v>
      </c>
      <c r="AE92" s="484">
        <v>0</v>
      </c>
      <c r="AF92" s="484">
        <v>0</v>
      </c>
      <c r="AG92" s="72"/>
    </row>
    <row r="93" spans="1:33">
      <c r="A93" s="483" t="s">
        <v>89</v>
      </c>
      <c r="B93" s="484"/>
      <c r="C93" s="484">
        <v>0</v>
      </c>
      <c r="D93" s="484">
        <v>0</v>
      </c>
      <c r="E93" s="484">
        <v>0</v>
      </c>
      <c r="F93" s="484">
        <v>0</v>
      </c>
      <c r="G93" s="484">
        <v>0</v>
      </c>
      <c r="H93" s="484">
        <v>0</v>
      </c>
      <c r="I93" s="484">
        <v>0</v>
      </c>
      <c r="J93" s="484">
        <v>0</v>
      </c>
      <c r="K93" s="484">
        <v>0</v>
      </c>
      <c r="L93" s="484">
        <v>0</v>
      </c>
      <c r="M93" s="484">
        <v>0</v>
      </c>
      <c r="N93" s="484">
        <v>0</v>
      </c>
      <c r="O93" s="484">
        <v>0</v>
      </c>
      <c r="P93" s="484">
        <v>0</v>
      </c>
      <c r="Q93" s="484">
        <v>0</v>
      </c>
      <c r="R93" s="484">
        <v>0</v>
      </c>
      <c r="S93" s="484">
        <v>0</v>
      </c>
      <c r="T93" s="484">
        <v>0</v>
      </c>
      <c r="U93" s="484">
        <v>0</v>
      </c>
      <c r="V93" s="484">
        <v>0</v>
      </c>
      <c r="W93" s="484">
        <v>0</v>
      </c>
      <c r="X93" s="484">
        <v>0</v>
      </c>
      <c r="Y93" s="484">
        <v>0</v>
      </c>
      <c r="Z93" s="484">
        <v>0</v>
      </c>
      <c r="AA93" s="484">
        <v>0</v>
      </c>
      <c r="AB93" s="484">
        <v>0</v>
      </c>
      <c r="AC93" s="484">
        <v>0</v>
      </c>
      <c r="AD93" s="484">
        <v>0</v>
      </c>
      <c r="AE93" s="484">
        <v>0</v>
      </c>
      <c r="AF93" s="484">
        <v>0</v>
      </c>
      <c r="AG93" s="72"/>
    </row>
    <row r="94" spans="1:33">
      <c r="A94" s="483" t="s">
        <v>90</v>
      </c>
      <c r="B94" s="484"/>
      <c r="C94" s="484">
        <v>0</v>
      </c>
      <c r="D94" s="484">
        <v>0</v>
      </c>
      <c r="E94" s="484">
        <v>0</v>
      </c>
      <c r="F94" s="484">
        <v>0</v>
      </c>
      <c r="G94" s="484">
        <v>0</v>
      </c>
      <c r="H94" s="484">
        <v>0</v>
      </c>
      <c r="I94" s="484">
        <v>0</v>
      </c>
      <c r="J94" s="484">
        <v>0</v>
      </c>
      <c r="K94" s="484">
        <v>0</v>
      </c>
      <c r="L94" s="484">
        <v>0</v>
      </c>
      <c r="M94" s="484">
        <v>0</v>
      </c>
      <c r="N94" s="484">
        <v>0</v>
      </c>
      <c r="O94" s="484">
        <v>0</v>
      </c>
      <c r="P94" s="484">
        <v>0</v>
      </c>
      <c r="Q94" s="484">
        <v>0</v>
      </c>
      <c r="R94" s="484">
        <v>0</v>
      </c>
      <c r="S94" s="484">
        <v>0</v>
      </c>
      <c r="T94" s="484">
        <v>0</v>
      </c>
      <c r="U94" s="484">
        <v>0</v>
      </c>
      <c r="V94" s="484">
        <v>0</v>
      </c>
      <c r="W94" s="484">
        <v>0</v>
      </c>
      <c r="X94" s="484">
        <v>0</v>
      </c>
      <c r="Y94" s="484">
        <v>0</v>
      </c>
      <c r="Z94" s="484">
        <v>0</v>
      </c>
      <c r="AA94" s="484">
        <v>0</v>
      </c>
      <c r="AB94" s="484">
        <v>0</v>
      </c>
      <c r="AC94" s="484">
        <v>0</v>
      </c>
      <c r="AD94" s="484">
        <v>0</v>
      </c>
      <c r="AE94" s="484">
        <v>0</v>
      </c>
      <c r="AF94" s="484">
        <v>0</v>
      </c>
      <c r="AG94" s="72"/>
    </row>
    <row r="95" spans="1:33">
      <c r="A95" s="468"/>
      <c r="B95" s="468"/>
      <c r="C95" s="468"/>
      <c r="D95" s="468"/>
      <c r="E95" s="468"/>
      <c r="F95" s="468"/>
      <c r="G95" s="468"/>
      <c r="H95" s="468"/>
      <c r="I95" s="468"/>
      <c r="J95" s="468"/>
      <c r="K95" s="468"/>
      <c r="L95" s="468"/>
      <c r="M95" s="468"/>
      <c r="N95" s="468"/>
      <c r="O95" s="468"/>
      <c r="P95" s="468"/>
      <c r="Q95" s="468"/>
      <c r="R95" s="468"/>
      <c r="S95" s="468"/>
      <c r="T95" s="468"/>
      <c r="U95" s="468"/>
      <c r="V95" s="468"/>
      <c r="W95" s="468"/>
      <c r="X95" s="468"/>
      <c r="Y95" s="468"/>
      <c r="Z95" s="468"/>
      <c r="AA95" s="468"/>
      <c r="AB95" s="468"/>
      <c r="AC95" s="468"/>
      <c r="AD95" s="468"/>
      <c r="AE95" s="468"/>
      <c r="AF95" s="468"/>
    </row>
    <row r="96" spans="1:33" ht="21">
      <c r="A96" s="497" t="s">
        <v>193</v>
      </c>
      <c r="B96" s="468"/>
      <c r="C96" s="468"/>
      <c r="D96" s="468"/>
      <c r="E96" s="468"/>
      <c r="F96" s="468"/>
      <c r="G96" s="468"/>
      <c r="H96" s="468"/>
      <c r="I96" s="498" t="s">
        <v>50</v>
      </c>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row>
    <row r="97" spans="1:32">
      <c r="A97" s="476" t="s">
        <v>252</v>
      </c>
      <c r="B97" s="498"/>
      <c r="C97" s="468">
        <v>0</v>
      </c>
      <c r="D97" s="468">
        <v>0</v>
      </c>
      <c r="E97" s="468">
        <v>0</v>
      </c>
      <c r="F97" s="468">
        <v>0</v>
      </c>
      <c r="G97" s="468">
        <v>0</v>
      </c>
      <c r="H97" s="468">
        <v>0</v>
      </c>
      <c r="I97" s="468">
        <v>0</v>
      </c>
      <c r="J97" s="468">
        <v>0</v>
      </c>
      <c r="K97" s="468">
        <v>0</v>
      </c>
      <c r="L97" s="468">
        <v>0</v>
      </c>
      <c r="M97" s="468">
        <v>0</v>
      </c>
      <c r="N97" s="468">
        <v>0</v>
      </c>
      <c r="O97" s="468">
        <v>0</v>
      </c>
      <c r="P97" s="468">
        <v>0</v>
      </c>
      <c r="Q97" s="468">
        <v>0</v>
      </c>
      <c r="R97" s="468">
        <v>0</v>
      </c>
      <c r="S97" s="468">
        <v>0</v>
      </c>
      <c r="T97" s="468">
        <v>0</v>
      </c>
      <c r="U97" s="468">
        <v>0</v>
      </c>
      <c r="V97" s="468">
        <v>0</v>
      </c>
      <c r="W97" s="468">
        <v>0</v>
      </c>
      <c r="X97" s="468">
        <v>0</v>
      </c>
      <c r="Y97" s="468">
        <v>0</v>
      </c>
      <c r="Z97" s="468">
        <v>0</v>
      </c>
      <c r="AA97" s="468">
        <v>0</v>
      </c>
      <c r="AB97" s="468">
        <v>0</v>
      </c>
      <c r="AC97" s="468">
        <v>0</v>
      </c>
      <c r="AD97" s="468">
        <v>0</v>
      </c>
      <c r="AE97" s="468">
        <v>0</v>
      </c>
      <c r="AF97" s="468">
        <v>0</v>
      </c>
    </row>
    <row r="98" spans="1:32">
      <c r="A98" s="472" t="s">
        <v>48</v>
      </c>
      <c r="B98" s="472" t="s">
        <v>48</v>
      </c>
      <c r="C98" s="472" t="s">
        <v>48</v>
      </c>
      <c r="D98" s="472" t="s">
        <v>48</v>
      </c>
      <c r="E98" s="472" t="s">
        <v>48</v>
      </c>
      <c r="F98" s="472" t="s">
        <v>48</v>
      </c>
      <c r="G98" s="472" t="s">
        <v>48</v>
      </c>
      <c r="H98" s="472" t="s">
        <v>48</v>
      </c>
      <c r="I98" s="472" t="s">
        <v>48</v>
      </c>
      <c r="J98" s="472" t="s">
        <v>48</v>
      </c>
      <c r="K98" s="472" t="s">
        <v>48</v>
      </c>
      <c r="L98" s="472" t="s">
        <v>48</v>
      </c>
      <c r="M98" s="472" t="s">
        <v>48</v>
      </c>
      <c r="N98" s="472" t="s">
        <v>48</v>
      </c>
      <c r="O98" s="472" t="s">
        <v>48</v>
      </c>
      <c r="P98" s="472" t="s">
        <v>48</v>
      </c>
      <c r="Q98" s="472" t="s">
        <v>48</v>
      </c>
      <c r="R98" s="472" t="s">
        <v>48</v>
      </c>
      <c r="S98" s="472" t="s">
        <v>48</v>
      </c>
      <c r="T98" s="472" t="s">
        <v>48</v>
      </c>
      <c r="U98" s="472" t="s">
        <v>48</v>
      </c>
      <c r="V98" s="472" t="s">
        <v>48</v>
      </c>
      <c r="W98" s="472" t="s">
        <v>48</v>
      </c>
      <c r="X98" s="472" t="s">
        <v>48</v>
      </c>
      <c r="Y98" s="472" t="s">
        <v>48</v>
      </c>
      <c r="Z98" s="472" t="s">
        <v>48</v>
      </c>
      <c r="AA98" s="472" t="s">
        <v>48</v>
      </c>
      <c r="AB98" s="472" t="s">
        <v>48</v>
      </c>
      <c r="AC98" s="472" t="s">
        <v>48</v>
      </c>
      <c r="AD98" s="472" t="s">
        <v>48</v>
      </c>
      <c r="AE98" s="472" t="s">
        <v>48</v>
      </c>
      <c r="AF98" s="472" t="s">
        <v>48</v>
      </c>
    </row>
    <row r="99" spans="1:32">
      <c r="A99" s="483" t="s">
        <v>93</v>
      </c>
      <c r="B99" s="494">
        <v>0</v>
      </c>
      <c r="C99" s="468"/>
      <c r="D99" s="468"/>
      <c r="E99" s="468"/>
      <c r="F99" s="468"/>
      <c r="G99" s="468"/>
      <c r="H99" s="468"/>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row>
    <row r="100" spans="1:32">
      <c r="A100" s="483" t="s">
        <v>159</v>
      </c>
      <c r="B100" s="484">
        <v>0</v>
      </c>
      <c r="C100" s="484"/>
      <c r="D100" s="484"/>
      <c r="E100" s="484"/>
      <c r="F100" s="482" t="s">
        <v>126</v>
      </c>
      <c r="G100" s="482" t="s">
        <v>48</v>
      </c>
      <c r="H100" s="482" t="s">
        <v>48</v>
      </c>
      <c r="I100" s="482" t="s">
        <v>48</v>
      </c>
      <c r="J100" s="482" t="s">
        <v>48</v>
      </c>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row>
    <row r="101" spans="1:32">
      <c r="A101" s="483" t="s">
        <v>160</v>
      </c>
      <c r="B101" s="484">
        <v>0</v>
      </c>
      <c r="C101" s="484"/>
      <c r="D101" s="484"/>
      <c r="E101" s="484"/>
      <c r="F101" s="484"/>
      <c r="G101" s="484"/>
      <c r="H101" s="484"/>
      <c r="I101" s="484"/>
      <c r="J101" s="484"/>
      <c r="K101" s="484"/>
      <c r="L101" s="484"/>
      <c r="M101" s="484"/>
      <c r="N101" s="484"/>
      <c r="O101" s="484"/>
      <c r="P101" s="484"/>
      <c r="Q101" s="484"/>
      <c r="R101" s="484"/>
      <c r="S101" s="484"/>
      <c r="T101" s="484"/>
      <c r="U101" s="484"/>
      <c r="V101" s="484"/>
      <c r="W101" s="484"/>
      <c r="X101" s="484"/>
      <c r="Y101" s="484"/>
      <c r="Z101" s="484"/>
      <c r="AA101" s="484"/>
      <c r="AB101" s="484"/>
      <c r="AC101" s="484"/>
      <c r="AD101" s="484"/>
      <c r="AE101" s="484"/>
      <c r="AF101" s="484"/>
    </row>
    <row r="102" spans="1:32">
      <c r="A102" s="483" t="s">
        <v>165</v>
      </c>
      <c r="B102" s="484"/>
      <c r="C102" s="484">
        <v>0</v>
      </c>
      <c r="D102" s="484">
        <v>0</v>
      </c>
      <c r="E102" s="484">
        <v>0</v>
      </c>
      <c r="F102" s="484">
        <v>0</v>
      </c>
      <c r="G102" s="484">
        <v>0</v>
      </c>
      <c r="H102" s="484">
        <v>0</v>
      </c>
      <c r="I102" s="484">
        <v>0</v>
      </c>
      <c r="J102" s="484">
        <v>0</v>
      </c>
      <c r="K102" s="484">
        <v>0</v>
      </c>
      <c r="L102" s="484">
        <v>0</v>
      </c>
      <c r="M102" s="484">
        <v>0</v>
      </c>
      <c r="N102" s="484">
        <v>0</v>
      </c>
      <c r="O102" s="484">
        <v>0</v>
      </c>
      <c r="P102" s="484">
        <v>0</v>
      </c>
      <c r="Q102" s="484">
        <v>0</v>
      </c>
      <c r="R102" s="484">
        <v>0</v>
      </c>
      <c r="S102" s="484">
        <v>0</v>
      </c>
      <c r="T102" s="484">
        <v>0</v>
      </c>
      <c r="U102" s="484">
        <v>0</v>
      </c>
      <c r="V102" s="484">
        <v>0</v>
      </c>
      <c r="W102" s="484">
        <v>0</v>
      </c>
      <c r="X102" s="484">
        <v>0</v>
      </c>
      <c r="Y102" s="484">
        <v>0</v>
      </c>
      <c r="Z102" s="484">
        <v>0</v>
      </c>
      <c r="AA102" s="484">
        <v>0</v>
      </c>
      <c r="AB102" s="484">
        <v>0</v>
      </c>
      <c r="AC102" s="484">
        <v>0</v>
      </c>
      <c r="AD102" s="484">
        <v>0</v>
      </c>
      <c r="AE102" s="484">
        <v>0</v>
      </c>
      <c r="AF102" s="484">
        <v>0</v>
      </c>
    </row>
    <row r="103" spans="1:32">
      <c r="A103" s="483" t="s">
        <v>88</v>
      </c>
      <c r="B103" s="484"/>
      <c r="C103" s="484">
        <v>0</v>
      </c>
      <c r="D103" s="484">
        <v>0</v>
      </c>
      <c r="E103" s="484">
        <v>0</v>
      </c>
      <c r="F103" s="484">
        <v>0</v>
      </c>
      <c r="G103" s="484">
        <v>0</v>
      </c>
      <c r="H103" s="484">
        <v>0</v>
      </c>
      <c r="I103" s="484">
        <v>0</v>
      </c>
      <c r="J103" s="484">
        <v>0</v>
      </c>
      <c r="K103" s="484">
        <v>0</v>
      </c>
      <c r="L103" s="484">
        <v>0</v>
      </c>
      <c r="M103" s="484">
        <v>0</v>
      </c>
      <c r="N103" s="484">
        <v>0</v>
      </c>
      <c r="O103" s="484">
        <v>0</v>
      </c>
      <c r="P103" s="484">
        <v>0</v>
      </c>
      <c r="Q103" s="484">
        <v>0</v>
      </c>
      <c r="R103" s="484">
        <v>0</v>
      </c>
      <c r="S103" s="484">
        <v>0</v>
      </c>
      <c r="T103" s="484">
        <v>0</v>
      </c>
      <c r="U103" s="484">
        <v>0</v>
      </c>
      <c r="V103" s="484">
        <v>0</v>
      </c>
      <c r="W103" s="484">
        <v>0</v>
      </c>
      <c r="X103" s="484">
        <v>0</v>
      </c>
      <c r="Y103" s="484">
        <v>0</v>
      </c>
      <c r="Z103" s="484">
        <v>0</v>
      </c>
      <c r="AA103" s="484">
        <v>0</v>
      </c>
      <c r="AB103" s="484">
        <v>0</v>
      </c>
      <c r="AC103" s="484">
        <v>0</v>
      </c>
      <c r="AD103" s="484">
        <v>0</v>
      </c>
      <c r="AE103" s="484">
        <v>0</v>
      </c>
      <c r="AF103" s="484">
        <v>0</v>
      </c>
    </row>
    <row r="104" spans="1:32">
      <c r="A104" s="483" t="s">
        <v>89</v>
      </c>
      <c r="B104" s="484"/>
      <c r="C104" s="484">
        <v>0</v>
      </c>
      <c r="D104" s="484">
        <v>0</v>
      </c>
      <c r="E104" s="484">
        <v>0</v>
      </c>
      <c r="F104" s="484">
        <v>0</v>
      </c>
      <c r="G104" s="484">
        <v>0</v>
      </c>
      <c r="H104" s="484">
        <v>0</v>
      </c>
      <c r="I104" s="484">
        <v>0</v>
      </c>
      <c r="J104" s="484">
        <v>0</v>
      </c>
      <c r="K104" s="484">
        <v>0</v>
      </c>
      <c r="L104" s="484">
        <v>0</v>
      </c>
      <c r="M104" s="484">
        <v>0</v>
      </c>
      <c r="N104" s="484">
        <v>0</v>
      </c>
      <c r="O104" s="484">
        <v>0</v>
      </c>
      <c r="P104" s="484">
        <v>0</v>
      </c>
      <c r="Q104" s="484">
        <v>0</v>
      </c>
      <c r="R104" s="484">
        <v>0</v>
      </c>
      <c r="S104" s="484">
        <v>0</v>
      </c>
      <c r="T104" s="484">
        <v>0</v>
      </c>
      <c r="U104" s="484">
        <v>0</v>
      </c>
      <c r="V104" s="484">
        <v>0</v>
      </c>
      <c r="W104" s="484">
        <v>0</v>
      </c>
      <c r="X104" s="484">
        <v>0</v>
      </c>
      <c r="Y104" s="484">
        <v>0</v>
      </c>
      <c r="Z104" s="484">
        <v>0</v>
      </c>
      <c r="AA104" s="484">
        <v>0</v>
      </c>
      <c r="AB104" s="484">
        <v>0</v>
      </c>
      <c r="AC104" s="484">
        <v>0</v>
      </c>
      <c r="AD104" s="484">
        <v>0</v>
      </c>
      <c r="AE104" s="484">
        <v>0</v>
      </c>
      <c r="AF104" s="484">
        <v>0</v>
      </c>
    </row>
    <row r="105" spans="1:32">
      <c r="A105" s="483" t="s">
        <v>90</v>
      </c>
      <c r="B105" s="484"/>
      <c r="C105" s="484">
        <v>0</v>
      </c>
      <c r="D105" s="484">
        <v>0</v>
      </c>
      <c r="E105" s="484">
        <v>0</v>
      </c>
      <c r="F105" s="484">
        <v>0</v>
      </c>
      <c r="G105" s="484">
        <v>0</v>
      </c>
      <c r="H105" s="484">
        <v>0</v>
      </c>
      <c r="I105" s="484">
        <v>0</v>
      </c>
      <c r="J105" s="484">
        <v>0</v>
      </c>
      <c r="K105" s="484">
        <v>0</v>
      </c>
      <c r="L105" s="484">
        <v>0</v>
      </c>
      <c r="M105" s="484">
        <v>0</v>
      </c>
      <c r="N105" s="484">
        <v>0</v>
      </c>
      <c r="O105" s="484">
        <v>0</v>
      </c>
      <c r="P105" s="484">
        <v>0</v>
      </c>
      <c r="Q105" s="484">
        <v>0</v>
      </c>
      <c r="R105" s="484">
        <v>0</v>
      </c>
      <c r="S105" s="484">
        <v>0</v>
      </c>
      <c r="T105" s="484">
        <v>0</v>
      </c>
      <c r="U105" s="484">
        <v>0</v>
      </c>
      <c r="V105" s="484">
        <v>0</v>
      </c>
      <c r="W105" s="484">
        <v>0</v>
      </c>
      <c r="X105" s="484">
        <v>0</v>
      </c>
      <c r="Y105" s="484">
        <v>0</v>
      </c>
      <c r="Z105" s="484">
        <v>0</v>
      </c>
      <c r="AA105" s="484">
        <v>0</v>
      </c>
      <c r="AB105" s="484">
        <v>0</v>
      </c>
      <c r="AC105" s="484">
        <v>0</v>
      </c>
      <c r="AD105" s="484">
        <v>0</v>
      </c>
      <c r="AE105" s="484">
        <v>0</v>
      </c>
      <c r="AF105" s="484">
        <v>0</v>
      </c>
    </row>
    <row r="106" spans="1:32">
      <c r="A106" s="468"/>
      <c r="B106" s="468"/>
      <c r="C106" s="468"/>
      <c r="D106" s="468"/>
      <c r="E106" s="468"/>
      <c r="F106" s="468"/>
      <c r="G106" s="468"/>
      <c r="H106" s="468"/>
      <c r="I106" s="468"/>
      <c r="J106" s="468"/>
      <c r="K106" s="468"/>
      <c r="L106" s="468"/>
      <c r="M106" s="468"/>
      <c r="N106" s="468"/>
      <c r="O106" s="468"/>
      <c r="P106" s="468"/>
      <c r="Q106" s="468"/>
      <c r="R106" s="468"/>
      <c r="S106" s="468"/>
      <c r="T106" s="468"/>
      <c r="U106" s="468"/>
      <c r="V106" s="468"/>
      <c r="W106" s="468"/>
      <c r="X106" s="468"/>
      <c r="Y106" s="468"/>
      <c r="Z106" s="468"/>
      <c r="AA106" s="468"/>
      <c r="AB106" s="468"/>
      <c r="AC106" s="468"/>
      <c r="AD106" s="468"/>
      <c r="AE106" s="468"/>
      <c r="AF106" s="468"/>
    </row>
    <row r="107" spans="1:32">
      <c r="A107" s="483"/>
      <c r="B107" s="484"/>
      <c r="C107" s="484"/>
      <c r="D107" s="484"/>
      <c r="E107" s="484"/>
      <c r="F107" s="484"/>
      <c r="G107" s="484"/>
      <c r="H107" s="484"/>
      <c r="I107" s="484"/>
      <c r="J107" s="484"/>
      <c r="K107" s="484"/>
      <c r="L107" s="484"/>
      <c r="M107" s="484"/>
      <c r="N107" s="484"/>
      <c r="O107" s="484"/>
      <c r="P107" s="484"/>
      <c r="Q107" s="484"/>
      <c r="R107" s="484"/>
      <c r="S107" s="484"/>
      <c r="T107" s="484"/>
      <c r="U107" s="484"/>
      <c r="V107" s="484"/>
      <c r="W107" s="484"/>
      <c r="X107" s="484"/>
      <c r="Y107" s="484"/>
      <c r="Z107" s="484"/>
      <c r="AA107" s="484"/>
      <c r="AB107" s="484"/>
      <c r="AC107" s="484"/>
      <c r="AD107" s="484"/>
      <c r="AE107" s="484"/>
      <c r="AF107" s="484"/>
    </row>
    <row r="108" spans="1:32">
      <c r="A108" s="499" t="s">
        <v>196</v>
      </c>
      <c r="B108" s="472" t="s">
        <v>48</v>
      </c>
      <c r="C108" s="472" t="s">
        <v>48</v>
      </c>
      <c r="D108" s="472" t="s">
        <v>48</v>
      </c>
      <c r="E108" s="472" t="s">
        <v>48</v>
      </c>
      <c r="F108" s="472" t="s">
        <v>48</v>
      </c>
      <c r="G108" s="472" t="s">
        <v>48</v>
      </c>
      <c r="H108" s="472" t="s">
        <v>48</v>
      </c>
      <c r="I108" s="472" t="s">
        <v>48</v>
      </c>
      <c r="J108" s="472" t="s">
        <v>48</v>
      </c>
      <c r="K108" s="472" t="s">
        <v>48</v>
      </c>
      <c r="L108" s="472" t="s">
        <v>48</v>
      </c>
      <c r="M108" s="472" t="s">
        <v>48</v>
      </c>
      <c r="N108" s="472" t="s">
        <v>48</v>
      </c>
      <c r="O108" s="472" t="s">
        <v>48</v>
      </c>
      <c r="P108" s="472" t="s">
        <v>48</v>
      </c>
      <c r="Q108" s="472" t="s">
        <v>48</v>
      </c>
      <c r="R108" s="472" t="s">
        <v>48</v>
      </c>
      <c r="S108" s="472" t="s">
        <v>48</v>
      </c>
      <c r="T108" s="472" t="s">
        <v>48</v>
      </c>
      <c r="U108" s="472" t="s">
        <v>48</v>
      </c>
      <c r="V108" s="472" t="s">
        <v>48</v>
      </c>
      <c r="W108" s="472" t="s">
        <v>48</v>
      </c>
      <c r="X108" s="472" t="s">
        <v>48</v>
      </c>
      <c r="Y108" s="472" t="s">
        <v>48</v>
      </c>
      <c r="Z108" s="472" t="s">
        <v>48</v>
      </c>
      <c r="AA108" s="472" t="s">
        <v>48</v>
      </c>
      <c r="AB108" s="472" t="s">
        <v>48</v>
      </c>
      <c r="AC108" s="472" t="s">
        <v>48</v>
      </c>
      <c r="AD108" s="472" t="s">
        <v>48</v>
      </c>
      <c r="AE108" s="472" t="s">
        <v>48</v>
      </c>
      <c r="AF108" s="472" t="s">
        <v>48</v>
      </c>
    </row>
    <row r="109" spans="1:32">
      <c r="A109" s="476" t="s">
        <v>91</v>
      </c>
      <c r="B109" s="494"/>
      <c r="C109" s="468"/>
      <c r="D109" s="468"/>
      <c r="E109" s="468"/>
      <c r="F109" s="468"/>
      <c r="G109" s="468"/>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row>
    <row r="110" spans="1:32">
      <c r="A110" s="484" t="s">
        <v>160</v>
      </c>
      <c r="B110" s="484">
        <v>0</v>
      </c>
      <c r="C110" s="484">
        <v>0</v>
      </c>
      <c r="D110" s="484">
        <v>0</v>
      </c>
      <c r="E110" s="484">
        <v>0</v>
      </c>
      <c r="F110" s="484">
        <v>0</v>
      </c>
      <c r="G110" s="484">
        <v>0</v>
      </c>
      <c r="H110" s="484">
        <v>0</v>
      </c>
      <c r="I110" s="484">
        <v>0</v>
      </c>
      <c r="J110" s="484">
        <v>0</v>
      </c>
      <c r="K110" s="484">
        <v>0</v>
      </c>
      <c r="L110" s="484">
        <v>0</v>
      </c>
      <c r="M110" s="484">
        <v>0</v>
      </c>
      <c r="N110" s="484">
        <v>0</v>
      </c>
      <c r="O110" s="484">
        <v>0</v>
      </c>
      <c r="P110" s="484">
        <v>0</v>
      </c>
      <c r="Q110" s="484">
        <v>0</v>
      </c>
      <c r="R110" s="484">
        <v>0</v>
      </c>
      <c r="S110" s="484">
        <v>0</v>
      </c>
      <c r="T110" s="484">
        <v>0</v>
      </c>
      <c r="U110" s="484">
        <v>0</v>
      </c>
      <c r="V110" s="484">
        <v>0</v>
      </c>
      <c r="W110" s="484">
        <v>0</v>
      </c>
      <c r="X110" s="484">
        <v>0</v>
      </c>
      <c r="Y110" s="484">
        <v>0</v>
      </c>
      <c r="Z110" s="484">
        <v>0</v>
      </c>
      <c r="AA110" s="484">
        <v>0</v>
      </c>
      <c r="AB110" s="484">
        <v>0</v>
      </c>
      <c r="AC110" s="484">
        <v>0</v>
      </c>
      <c r="AD110" s="484">
        <v>0</v>
      </c>
      <c r="AE110" s="484">
        <v>0</v>
      </c>
      <c r="AF110" s="484">
        <v>0</v>
      </c>
    </row>
    <row r="111" spans="1:32">
      <c r="A111" s="484" t="s">
        <v>92</v>
      </c>
      <c r="B111" s="494">
        <v>0</v>
      </c>
      <c r="C111" s="494">
        <v>0</v>
      </c>
      <c r="D111" s="494">
        <v>0</v>
      </c>
      <c r="E111" s="494">
        <v>0</v>
      </c>
      <c r="F111" s="494">
        <v>0</v>
      </c>
      <c r="G111" s="494">
        <v>0</v>
      </c>
      <c r="H111" s="494">
        <v>0</v>
      </c>
      <c r="I111" s="494">
        <v>0</v>
      </c>
      <c r="J111" s="494">
        <v>0</v>
      </c>
      <c r="K111" s="494">
        <v>0</v>
      </c>
      <c r="L111" s="494">
        <v>0</v>
      </c>
      <c r="M111" s="494">
        <v>0</v>
      </c>
      <c r="N111" s="494">
        <v>0</v>
      </c>
      <c r="O111" s="494">
        <v>0</v>
      </c>
      <c r="P111" s="494">
        <v>0</v>
      </c>
      <c r="Q111" s="494">
        <v>0</v>
      </c>
      <c r="R111" s="494">
        <v>0</v>
      </c>
      <c r="S111" s="494">
        <v>0</v>
      </c>
      <c r="T111" s="494">
        <v>0</v>
      </c>
      <c r="U111" s="494">
        <v>0</v>
      </c>
      <c r="V111" s="494">
        <v>0</v>
      </c>
      <c r="W111" s="494">
        <v>0</v>
      </c>
      <c r="X111" s="494">
        <v>0</v>
      </c>
      <c r="Y111" s="494">
        <v>0</v>
      </c>
      <c r="Z111" s="494">
        <v>0</v>
      </c>
      <c r="AA111" s="494">
        <v>0</v>
      </c>
      <c r="AB111" s="494">
        <v>0</v>
      </c>
      <c r="AC111" s="494">
        <v>0</v>
      </c>
      <c r="AD111" s="494">
        <v>0</v>
      </c>
      <c r="AE111" s="494">
        <v>0</v>
      </c>
      <c r="AF111" s="494">
        <v>0</v>
      </c>
    </row>
    <row r="112" spans="1:32">
      <c r="A112" s="483"/>
      <c r="B112" s="484"/>
      <c r="C112" s="484"/>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row>
    <row r="113" spans="1:32">
      <c r="A113" s="499" t="s">
        <v>197</v>
      </c>
      <c r="B113" s="472" t="s">
        <v>48</v>
      </c>
      <c r="C113" s="472" t="s">
        <v>48</v>
      </c>
      <c r="D113" s="472" t="s">
        <v>48</v>
      </c>
      <c r="E113" s="472" t="s">
        <v>48</v>
      </c>
      <c r="F113" s="472" t="s">
        <v>48</v>
      </c>
      <c r="G113" s="472" t="s">
        <v>48</v>
      </c>
      <c r="H113" s="472" t="s">
        <v>48</v>
      </c>
      <c r="I113" s="472" t="s">
        <v>48</v>
      </c>
      <c r="J113" s="472" t="s">
        <v>48</v>
      </c>
      <c r="K113" s="472" t="s">
        <v>48</v>
      </c>
      <c r="L113" s="472" t="s">
        <v>48</v>
      </c>
      <c r="M113" s="472" t="s">
        <v>48</v>
      </c>
      <c r="N113" s="472" t="s">
        <v>48</v>
      </c>
      <c r="O113" s="472" t="s">
        <v>48</v>
      </c>
      <c r="P113" s="472" t="s">
        <v>48</v>
      </c>
      <c r="Q113" s="472" t="s">
        <v>48</v>
      </c>
      <c r="R113" s="472" t="s">
        <v>48</v>
      </c>
      <c r="S113" s="472" t="s">
        <v>48</v>
      </c>
      <c r="T113" s="472" t="s">
        <v>48</v>
      </c>
      <c r="U113" s="472" t="s">
        <v>48</v>
      </c>
      <c r="V113" s="472" t="s">
        <v>48</v>
      </c>
      <c r="W113" s="472" t="s">
        <v>48</v>
      </c>
      <c r="X113" s="472" t="s">
        <v>48</v>
      </c>
      <c r="Y113" s="472" t="s">
        <v>48</v>
      </c>
      <c r="Z113" s="472" t="s">
        <v>48</v>
      </c>
      <c r="AA113" s="472" t="s">
        <v>48</v>
      </c>
      <c r="AB113" s="472" t="s">
        <v>48</v>
      </c>
      <c r="AC113" s="472" t="s">
        <v>48</v>
      </c>
      <c r="AD113" s="472" t="s">
        <v>48</v>
      </c>
      <c r="AE113" s="472" t="s">
        <v>48</v>
      </c>
      <c r="AF113" s="472" t="s">
        <v>48</v>
      </c>
    </row>
    <row r="114" spans="1:32">
      <c r="A114" s="476" t="s">
        <v>120</v>
      </c>
      <c r="B114" s="494"/>
      <c r="C114" s="494"/>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row>
    <row r="115" spans="1:32">
      <c r="A115" s="484" t="s">
        <v>160</v>
      </c>
      <c r="B115" s="484">
        <v>0</v>
      </c>
      <c r="C115" s="484">
        <v>0</v>
      </c>
      <c r="D115" s="484">
        <v>0</v>
      </c>
      <c r="E115" s="484">
        <v>0</v>
      </c>
      <c r="F115" s="484">
        <v>0</v>
      </c>
      <c r="G115" s="484">
        <v>0</v>
      </c>
      <c r="H115" s="484">
        <v>0</v>
      </c>
      <c r="I115" s="484">
        <v>0</v>
      </c>
      <c r="J115" s="484">
        <v>0</v>
      </c>
      <c r="K115" s="484">
        <v>0</v>
      </c>
      <c r="L115" s="484">
        <v>0</v>
      </c>
      <c r="M115" s="484">
        <v>0</v>
      </c>
      <c r="N115" s="484">
        <v>0</v>
      </c>
      <c r="O115" s="484">
        <v>0</v>
      </c>
      <c r="P115" s="484">
        <v>0</v>
      </c>
      <c r="Q115" s="484">
        <v>0</v>
      </c>
      <c r="R115" s="484">
        <v>0</v>
      </c>
      <c r="S115" s="484">
        <v>0</v>
      </c>
      <c r="T115" s="484">
        <v>0</v>
      </c>
      <c r="U115" s="484">
        <v>0</v>
      </c>
      <c r="V115" s="484">
        <v>0</v>
      </c>
      <c r="W115" s="484">
        <v>0</v>
      </c>
      <c r="X115" s="484">
        <v>0</v>
      </c>
      <c r="Y115" s="484">
        <v>0</v>
      </c>
      <c r="Z115" s="484">
        <v>0</v>
      </c>
      <c r="AA115" s="484">
        <v>0</v>
      </c>
      <c r="AB115" s="484">
        <v>0</v>
      </c>
      <c r="AC115" s="484">
        <v>0</v>
      </c>
      <c r="AD115" s="484">
        <v>0</v>
      </c>
      <c r="AE115" s="484">
        <v>0</v>
      </c>
      <c r="AF115" s="484">
        <v>0</v>
      </c>
    </row>
    <row r="116" spans="1:32">
      <c r="A116" s="484" t="s">
        <v>92</v>
      </c>
      <c r="B116" s="494">
        <v>0</v>
      </c>
      <c r="C116" s="494">
        <v>0</v>
      </c>
      <c r="D116" s="494">
        <v>0</v>
      </c>
      <c r="E116" s="494">
        <v>0</v>
      </c>
      <c r="F116" s="494">
        <v>0</v>
      </c>
      <c r="G116" s="494">
        <v>0</v>
      </c>
      <c r="H116" s="494">
        <v>0</v>
      </c>
      <c r="I116" s="494">
        <v>0</v>
      </c>
      <c r="J116" s="494">
        <v>0</v>
      </c>
      <c r="K116" s="494">
        <v>0</v>
      </c>
      <c r="L116" s="494">
        <v>0</v>
      </c>
      <c r="M116" s="494">
        <v>0</v>
      </c>
      <c r="N116" s="494">
        <v>0</v>
      </c>
      <c r="O116" s="494">
        <v>0</v>
      </c>
      <c r="P116" s="494">
        <v>0</v>
      </c>
      <c r="Q116" s="494">
        <v>0</v>
      </c>
      <c r="R116" s="494">
        <v>0</v>
      </c>
      <c r="S116" s="494">
        <v>0</v>
      </c>
      <c r="T116" s="494">
        <v>0</v>
      </c>
      <c r="U116" s="494">
        <v>0</v>
      </c>
      <c r="V116" s="494">
        <v>0</v>
      </c>
      <c r="W116" s="494">
        <v>0</v>
      </c>
      <c r="X116" s="494">
        <v>0</v>
      </c>
      <c r="Y116" s="494">
        <v>0</v>
      </c>
      <c r="Z116" s="494">
        <v>0</v>
      </c>
      <c r="AA116" s="494">
        <v>0</v>
      </c>
      <c r="AB116" s="494">
        <v>0</v>
      </c>
      <c r="AC116" s="494">
        <v>0</v>
      </c>
      <c r="AD116" s="494">
        <v>0</v>
      </c>
      <c r="AE116" s="494">
        <v>0</v>
      </c>
      <c r="AF116" s="494">
        <v>0</v>
      </c>
    </row>
    <row r="117" spans="1:32">
      <c r="A117" s="484"/>
      <c r="B117" s="484"/>
      <c r="C117" s="484"/>
      <c r="D117" s="484"/>
      <c r="E117" s="484"/>
      <c r="F117" s="484"/>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row>
    <row r="118" spans="1:32">
      <c r="A118" s="476" t="s">
        <v>203</v>
      </c>
      <c r="B118" s="483"/>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row>
    <row r="119" spans="1:32">
      <c r="A119" s="472" t="s">
        <v>48</v>
      </c>
      <c r="B119" s="472" t="s">
        <v>48</v>
      </c>
      <c r="C119" s="472" t="s">
        <v>48</v>
      </c>
      <c r="D119" s="472" t="s">
        <v>48</v>
      </c>
      <c r="E119" s="472" t="s">
        <v>48</v>
      </c>
      <c r="F119" s="472" t="s">
        <v>48</v>
      </c>
      <c r="G119" s="472" t="s">
        <v>48</v>
      </c>
      <c r="H119" s="472" t="s">
        <v>48</v>
      </c>
      <c r="I119" s="472" t="s">
        <v>48</v>
      </c>
      <c r="J119" s="472" t="s">
        <v>48</v>
      </c>
      <c r="K119" s="472" t="s">
        <v>48</v>
      </c>
      <c r="L119" s="472" t="s">
        <v>48</v>
      </c>
      <c r="M119" s="472" t="s">
        <v>48</v>
      </c>
      <c r="N119" s="472" t="s">
        <v>48</v>
      </c>
      <c r="O119" s="472" t="s">
        <v>48</v>
      </c>
      <c r="P119" s="472" t="s">
        <v>48</v>
      </c>
      <c r="Q119" s="472" t="s">
        <v>48</v>
      </c>
      <c r="R119" s="472" t="s">
        <v>48</v>
      </c>
      <c r="S119" s="472" t="s">
        <v>48</v>
      </c>
      <c r="T119" s="472" t="s">
        <v>48</v>
      </c>
      <c r="U119" s="472" t="s">
        <v>48</v>
      </c>
      <c r="V119" s="472" t="s">
        <v>48</v>
      </c>
      <c r="W119" s="472" t="s">
        <v>48</v>
      </c>
      <c r="X119" s="472" t="s">
        <v>48</v>
      </c>
      <c r="Y119" s="472" t="s">
        <v>48</v>
      </c>
      <c r="Z119" s="472" t="s">
        <v>48</v>
      </c>
      <c r="AA119" s="472" t="s">
        <v>48</v>
      </c>
      <c r="AB119" s="472" t="s">
        <v>48</v>
      </c>
      <c r="AC119" s="472" t="s">
        <v>48</v>
      </c>
      <c r="AD119" s="472" t="s">
        <v>48</v>
      </c>
      <c r="AE119" s="472" t="s">
        <v>48</v>
      </c>
      <c r="AF119" s="472" t="s">
        <v>48</v>
      </c>
    </row>
    <row r="120" spans="1:32">
      <c r="A120" s="483" t="s">
        <v>93</v>
      </c>
      <c r="B120" s="494">
        <v>0</v>
      </c>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484"/>
      <c r="AE120" s="484"/>
      <c r="AF120" s="484"/>
    </row>
    <row r="121" spans="1:32">
      <c r="A121" s="483" t="s">
        <v>159</v>
      </c>
      <c r="B121" s="495">
        <v>0</v>
      </c>
      <c r="C121" s="494"/>
      <c r="D121" s="484"/>
      <c r="E121" s="484"/>
      <c r="F121" s="484"/>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row>
    <row r="122" spans="1:32">
      <c r="A122" s="468" t="s">
        <v>167</v>
      </c>
      <c r="B122" s="473">
        <v>0</v>
      </c>
      <c r="C122" s="473"/>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3"/>
      <c r="AD122" s="473"/>
      <c r="AE122" s="473"/>
      <c r="AF122" s="473"/>
    </row>
    <row r="123" spans="1:32">
      <c r="A123" s="468" t="s">
        <v>168</v>
      </c>
      <c r="B123" s="473">
        <v>0</v>
      </c>
      <c r="C123" s="473"/>
      <c r="D123" s="473"/>
      <c r="E123" s="473"/>
      <c r="F123" s="473"/>
      <c r="G123" s="473"/>
      <c r="H123" s="473"/>
      <c r="I123" s="473"/>
      <c r="J123" s="473"/>
      <c r="K123" s="473"/>
      <c r="L123" s="473"/>
      <c r="M123" s="473"/>
      <c r="N123" s="473"/>
      <c r="O123" s="473"/>
      <c r="P123" s="473"/>
      <c r="Q123" s="473"/>
      <c r="R123" s="473"/>
      <c r="S123" s="473"/>
      <c r="T123" s="473"/>
      <c r="U123" s="473"/>
      <c r="V123" s="473"/>
      <c r="W123" s="473"/>
      <c r="X123" s="473"/>
      <c r="Y123" s="473"/>
      <c r="Z123" s="473"/>
      <c r="AA123" s="473"/>
      <c r="AB123" s="473"/>
      <c r="AC123" s="473"/>
      <c r="AD123" s="473"/>
      <c r="AE123" s="473"/>
      <c r="AF123" s="473"/>
    </row>
    <row r="124" spans="1:32">
      <c r="A124" s="468" t="s">
        <v>94</v>
      </c>
      <c r="B124" s="473">
        <v>0</v>
      </c>
      <c r="C124" s="473"/>
      <c r="D124" s="473"/>
      <c r="E124" s="473"/>
      <c r="F124" s="473"/>
      <c r="G124" s="473"/>
      <c r="H124" s="473"/>
      <c r="I124" s="473"/>
      <c r="J124" s="473"/>
      <c r="K124" s="473"/>
      <c r="L124" s="473"/>
      <c r="M124" s="473"/>
      <c r="N124" s="473"/>
      <c r="O124" s="473"/>
      <c r="P124" s="473"/>
      <c r="Q124" s="473"/>
      <c r="R124" s="473"/>
      <c r="S124" s="473"/>
      <c r="T124" s="473"/>
      <c r="U124" s="473"/>
      <c r="V124" s="473"/>
      <c r="W124" s="473"/>
      <c r="X124" s="473"/>
      <c r="Y124" s="473"/>
      <c r="Z124" s="473"/>
      <c r="AA124" s="473"/>
      <c r="AB124" s="473"/>
      <c r="AC124" s="473"/>
      <c r="AD124" s="473"/>
      <c r="AE124" s="473"/>
      <c r="AF124" s="473"/>
    </row>
    <row r="125" spans="1:32">
      <c r="A125" s="483" t="s">
        <v>165</v>
      </c>
      <c r="B125" s="484"/>
      <c r="C125" s="484">
        <v>0</v>
      </c>
      <c r="D125" s="484">
        <v>0</v>
      </c>
      <c r="E125" s="484">
        <v>0</v>
      </c>
      <c r="F125" s="484">
        <v>0</v>
      </c>
      <c r="G125" s="484">
        <v>0</v>
      </c>
      <c r="H125" s="484">
        <v>0</v>
      </c>
      <c r="I125" s="484">
        <v>0</v>
      </c>
      <c r="J125" s="484">
        <v>0</v>
      </c>
      <c r="K125" s="484">
        <v>0</v>
      </c>
      <c r="L125" s="484">
        <v>0</v>
      </c>
      <c r="M125" s="484">
        <v>0</v>
      </c>
      <c r="N125" s="484">
        <v>0</v>
      </c>
      <c r="O125" s="484">
        <v>0</v>
      </c>
      <c r="P125" s="484">
        <v>0</v>
      </c>
      <c r="Q125" s="484">
        <v>0</v>
      </c>
      <c r="R125" s="484">
        <v>0</v>
      </c>
      <c r="S125" s="484">
        <v>0</v>
      </c>
      <c r="T125" s="484">
        <v>0</v>
      </c>
      <c r="U125" s="484">
        <v>0</v>
      </c>
      <c r="V125" s="484">
        <v>0</v>
      </c>
      <c r="W125" s="484">
        <v>0</v>
      </c>
      <c r="X125" s="484">
        <v>0</v>
      </c>
      <c r="Y125" s="484">
        <v>0</v>
      </c>
      <c r="Z125" s="484">
        <v>0</v>
      </c>
      <c r="AA125" s="484">
        <v>0</v>
      </c>
      <c r="AB125" s="484">
        <v>0</v>
      </c>
      <c r="AC125" s="484">
        <v>0</v>
      </c>
      <c r="AD125" s="484">
        <v>0</v>
      </c>
      <c r="AE125" s="484">
        <v>0</v>
      </c>
      <c r="AF125" s="484">
        <v>0</v>
      </c>
    </row>
    <row r="126" spans="1:32">
      <c r="A126" s="483" t="s">
        <v>88</v>
      </c>
      <c r="B126" s="484"/>
      <c r="C126" s="484">
        <v>0</v>
      </c>
      <c r="D126" s="484">
        <v>0</v>
      </c>
      <c r="E126" s="484">
        <v>0</v>
      </c>
      <c r="F126" s="484">
        <v>0</v>
      </c>
      <c r="G126" s="484">
        <v>0</v>
      </c>
      <c r="H126" s="484">
        <v>0</v>
      </c>
      <c r="I126" s="484">
        <v>0</v>
      </c>
      <c r="J126" s="484">
        <v>0</v>
      </c>
      <c r="K126" s="484">
        <v>0</v>
      </c>
      <c r="L126" s="484">
        <v>0</v>
      </c>
      <c r="M126" s="484">
        <v>0</v>
      </c>
      <c r="N126" s="484">
        <v>0</v>
      </c>
      <c r="O126" s="484">
        <v>0</v>
      </c>
      <c r="P126" s="484">
        <v>0</v>
      </c>
      <c r="Q126" s="484">
        <v>0</v>
      </c>
      <c r="R126" s="484">
        <v>0</v>
      </c>
      <c r="S126" s="484">
        <v>0</v>
      </c>
      <c r="T126" s="484">
        <v>0</v>
      </c>
      <c r="U126" s="484">
        <v>0</v>
      </c>
      <c r="V126" s="484">
        <v>0</v>
      </c>
      <c r="W126" s="484">
        <v>0</v>
      </c>
      <c r="X126" s="484">
        <v>0</v>
      </c>
      <c r="Y126" s="484">
        <v>0</v>
      </c>
      <c r="Z126" s="484">
        <v>0</v>
      </c>
      <c r="AA126" s="484">
        <v>0</v>
      </c>
      <c r="AB126" s="484">
        <v>0</v>
      </c>
      <c r="AC126" s="484">
        <v>0</v>
      </c>
      <c r="AD126" s="484">
        <v>0</v>
      </c>
      <c r="AE126" s="484">
        <v>0</v>
      </c>
      <c r="AF126" s="484">
        <v>0</v>
      </c>
    </row>
    <row r="127" spans="1:32">
      <c r="A127" s="483" t="s">
        <v>89</v>
      </c>
      <c r="B127" s="484"/>
      <c r="C127" s="484">
        <v>0</v>
      </c>
      <c r="D127" s="484">
        <v>0</v>
      </c>
      <c r="E127" s="484">
        <v>0</v>
      </c>
      <c r="F127" s="484">
        <v>0</v>
      </c>
      <c r="G127" s="484">
        <v>0</v>
      </c>
      <c r="H127" s="484">
        <v>0</v>
      </c>
      <c r="I127" s="484">
        <v>0</v>
      </c>
      <c r="J127" s="484">
        <v>0</v>
      </c>
      <c r="K127" s="484">
        <v>0</v>
      </c>
      <c r="L127" s="484">
        <v>0</v>
      </c>
      <c r="M127" s="484">
        <v>0</v>
      </c>
      <c r="N127" s="484">
        <v>0</v>
      </c>
      <c r="O127" s="484">
        <v>0</v>
      </c>
      <c r="P127" s="484">
        <v>0</v>
      </c>
      <c r="Q127" s="484">
        <v>0</v>
      </c>
      <c r="R127" s="484">
        <v>0</v>
      </c>
      <c r="S127" s="484">
        <v>0</v>
      </c>
      <c r="T127" s="484">
        <v>0</v>
      </c>
      <c r="U127" s="484">
        <v>0</v>
      </c>
      <c r="V127" s="484">
        <v>0</v>
      </c>
      <c r="W127" s="484">
        <v>0</v>
      </c>
      <c r="X127" s="484">
        <v>0</v>
      </c>
      <c r="Y127" s="484">
        <v>0</v>
      </c>
      <c r="Z127" s="484">
        <v>0</v>
      </c>
      <c r="AA127" s="484">
        <v>0</v>
      </c>
      <c r="AB127" s="484">
        <v>0</v>
      </c>
      <c r="AC127" s="484">
        <v>0</v>
      </c>
      <c r="AD127" s="484">
        <v>0</v>
      </c>
      <c r="AE127" s="484">
        <v>0</v>
      </c>
      <c r="AF127" s="484">
        <v>0</v>
      </c>
    </row>
    <row r="128" spans="1:32">
      <c r="A128" s="483" t="s">
        <v>124</v>
      </c>
      <c r="B128" s="484"/>
      <c r="C128" s="484">
        <v>0</v>
      </c>
      <c r="D128" s="484">
        <v>0</v>
      </c>
      <c r="E128" s="484">
        <v>0</v>
      </c>
      <c r="F128" s="484">
        <v>0</v>
      </c>
      <c r="G128" s="484">
        <v>0</v>
      </c>
      <c r="H128" s="484">
        <v>0</v>
      </c>
      <c r="I128" s="484">
        <v>0</v>
      </c>
      <c r="J128" s="484">
        <v>0</v>
      </c>
      <c r="K128" s="484">
        <v>0</v>
      </c>
      <c r="L128" s="484">
        <v>0</v>
      </c>
      <c r="M128" s="484">
        <v>0</v>
      </c>
      <c r="N128" s="484">
        <v>0</v>
      </c>
      <c r="O128" s="484">
        <v>0</v>
      </c>
      <c r="P128" s="484">
        <v>0</v>
      </c>
      <c r="Q128" s="484">
        <v>0</v>
      </c>
      <c r="R128" s="484">
        <v>0</v>
      </c>
      <c r="S128" s="484">
        <v>0</v>
      </c>
      <c r="T128" s="484">
        <v>0</v>
      </c>
      <c r="U128" s="484">
        <v>0</v>
      </c>
      <c r="V128" s="484">
        <v>0</v>
      </c>
      <c r="W128" s="484">
        <v>0</v>
      </c>
      <c r="X128" s="484">
        <v>0</v>
      </c>
      <c r="Y128" s="484">
        <v>0</v>
      </c>
      <c r="Z128" s="484">
        <v>0</v>
      </c>
      <c r="AA128" s="484">
        <v>0</v>
      </c>
      <c r="AB128" s="484">
        <v>0</v>
      </c>
      <c r="AC128" s="484">
        <v>0</v>
      </c>
      <c r="AD128" s="484">
        <v>0</v>
      </c>
      <c r="AE128" s="484">
        <v>0</v>
      </c>
      <c r="AF128" s="484">
        <v>0</v>
      </c>
    </row>
    <row r="129" spans="1:32">
      <c r="A129" s="468" t="s">
        <v>98</v>
      </c>
      <c r="B129" s="468"/>
      <c r="C129" s="484">
        <v>0</v>
      </c>
      <c r="D129" s="484">
        <v>0</v>
      </c>
      <c r="E129" s="484">
        <v>0</v>
      </c>
      <c r="F129" s="484">
        <v>0</v>
      </c>
      <c r="G129" s="484">
        <v>0</v>
      </c>
      <c r="H129" s="484">
        <v>0</v>
      </c>
      <c r="I129" s="484">
        <v>0</v>
      </c>
      <c r="J129" s="484">
        <v>0</v>
      </c>
      <c r="K129" s="484">
        <v>0</v>
      </c>
      <c r="L129" s="484">
        <v>0</v>
      </c>
      <c r="M129" s="484">
        <v>0</v>
      </c>
      <c r="N129" s="484">
        <v>0</v>
      </c>
      <c r="O129" s="484">
        <v>0</v>
      </c>
      <c r="P129" s="484">
        <v>0</v>
      </c>
      <c r="Q129" s="484">
        <v>0</v>
      </c>
      <c r="R129" s="484">
        <v>0</v>
      </c>
      <c r="S129" s="484">
        <v>0</v>
      </c>
      <c r="T129" s="484">
        <v>0</v>
      </c>
      <c r="U129" s="484">
        <v>0</v>
      </c>
      <c r="V129" s="484">
        <v>0</v>
      </c>
      <c r="W129" s="484">
        <v>0</v>
      </c>
      <c r="X129" s="484">
        <v>0</v>
      </c>
      <c r="Y129" s="484">
        <v>0</v>
      </c>
      <c r="Z129" s="484">
        <v>0</v>
      </c>
      <c r="AA129" s="484">
        <v>0</v>
      </c>
      <c r="AB129" s="484">
        <v>0</v>
      </c>
      <c r="AC129" s="484">
        <v>0</v>
      </c>
      <c r="AD129" s="484">
        <v>0</v>
      </c>
      <c r="AE129" s="484">
        <v>0</v>
      </c>
      <c r="AF129" s="484">
        <v>0</v>
      </c>
    </row>
    <row r="130" spans="1:32">
      <c r="A130" s="468" t="s">
        <v>125</v>
      </c>
      <c r="B130" s="468"/>
      <c r="C130" s="473">
        <v>0</v>
      </c>
      <c r="D130" s="473">
        <v>0</v>
      </c>
      <c r="E130" s="473">
        <v>0</v>
      </c>
      <c r="F130" s="473">
        <v>0</v>
      </c>
      <c r="G130" s="473">
        <v>0</v>
      </c>
      <c r="H130" s="473">
        <v>0</v>
      </c>
      <c r="I130" s="473">
        <v>0</v>
      </c>
      <c r="J130" s="473">
        <v>0</v>
      </c>
      <c r="K130" s="473">
        <v>0</v>
      </c>
      <c r="L130" s="473">
        <v>0</v>
      </c>
      <c r="M130" s="473">
        <v>0</v>
      </c>
      <c r="N130" s="473">
        <v>0</v>
      </c>
      <c r="O130" s="473">
        <v>0</v>
      </c>
      <c r="P130" s="473">
        <v>0</v>
      </c>
      <c r="Q130" s="473">
        <v>0</v>
      </c>
      <c r="R130" s="473">
        <v>0</v>
      </c>
      <c r="S130" s="473">
        <v>0</v>
      </c>
      <c r="T130" s="473">
        <v>0</v>
      </c>
      <c r="U130" s="473">
        <v>0</v>
      </c>
      <c r="V130" s="473">
        <v>0</v>
      </c>
      <c r="W130" s="473">
        <v>0</v>
      </c>
      <c r="X130" s="473">
        <v>0</v>
      </c>
      <c r="Y130" s="473">
        <v>0</v>
      </c>
      <c r="Z130" s="473">
        <v>0</v>
      </c>
      <c r="AA130" s="473">
        <v>0</v>
      </c>
      <c r="AB130" s="473">
        <v>0</v>
      </c>
      <c r="AC130" s="473">
        <v>0</v>
      </c>
      <c r="AD130" s="473">
        <v>0</v>
      </c>
      <c r="AE130" s="473">
        <v>0</v>
      </c>
      <c r="AF130" s="473">
        <v>0</v>
      </c>
    </row>
    <row r="131" spans="1:32" ht="21">
      <c r="A131" s="497" t="s">
        <v>194</v>
      </c>
      <c r="B131" s="468"/>
      <c r="C131" s="473"/>
      <c r="D131" s="473"/>
      <c r="E131" s="473"/>
      <c r="F131" s="473"/>
      <c r="G131" s="473"/>
      <c r="H131" s="473"/>
      <c r="I131" s="473"/>
      <c r="J131" s="473"/>
      <c r="K131" s="473"/>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row>
    <row r="132" spans="1:32">
      <c r="A132" s="476" t="s">
        <v>202</v>
      </c>
      <c r="B132" s="483"/>
      <c r="C132" s="468">
        <v>0</v>
      </c>
      <c r="D132" s="468">
        <v>0</v>
      </c>
      <c r="E132" s="468">
        <v>0</v>
      </c>
      <c r="F132" s="468">
        <v>0</v>
      </c>
      <c r="G132" s="468">
        <v>0</v>
      </c>
      <c r="H132" s="468">
        <v>0</v>
      </c>
      <c r="I132" s="468">
        <v>0</v>
      </c>
      <c r="J132" s="468">
        <v>0</v>
      </c>
      <c r="K132" s="468">
        <v>0</v>
      </c>
      <c r="L132" s="468">
        <v>0</v>
      </c>
      <c r="M132" s="468">
        <v>0</v>
      </c>
      <c r="N132" s="468">
        <v>0</v>
      </c>
      <c r="O132" s="468">
        <v>0</v>
      </c>
      <c r="P132" s="468">
        <v>0</v>
      </c>
      <c r="Q132" s="468">
        <v>0</v>
      </c>
      <c r="R132" s="468">
        <v>0</v>
      </c>
      <c r="S132" s="468">
        <v>0</v>
      </c>
      <c r="T132" s="468">
        <v>0</v>
      </c>
      <c r="U132" s="468">
        <v>0</v>
      </c>
      <c r="V132" s="468">
        <v>0</v>
      </c>
      <c r="W132" s="468">
        <v>0</v>
      </c>
      <c r="X132" s="468">
        <v>0</v>
      </c>
      <c r="Y132" s="468">
        <v>0</v>
      </c>
      <c r="Z132" s="468">
        <v>0</v>
      </c>
      <c r="AA132" s="468">
        <v>0</v>
      </c>
      <c r="AB132" s="468">
        <v>0</v>
      </c>
      <c r="AC132" s="468">
        <v>0</v>
      </c>
      <c r="AD132" s="468">
        <v>0</v>
      </c>
      <c r="AE132" s="468">
        <v>0</v>
      </c>
      <c r="AF132" s="468">
        <v>0</v>
      </c>
    </row>
    <row r="133" spans="1:32">
      <c r="A133" s="472" t="s">
        <v>48</v>
      </c>
      <c r="B133" s="472" t="s">
        <v>48</v>
      </c>
      <c r="C133" s="472" t="s">
        <v>48</v>
      </c>
      <c r="D133" s="472" t="s">
        <v>48</v>
      </c>
      <c r="E133" s="472" t="s">
        <v>48</v>
      </c>
      <c r="F133" s="472" t="s">
        <v>48</v>
      </c>
      <c r="G133" s="472" t="s">
        <v>48</v>
      </c>
      <c r="H133" s="472" t="s">
        <v>48</v>
      </c>
      <c r="I133" s="472" t="s">
        <v>48</v>
      </c>
      <c r="J133" s="472" t="s">
        <v>48</v>
      </c>
      <c r="K133" s="472" t="s">
        <v>48</v>
      </c>
      <c r="L133" s="472" t="s">
        <v>48</v>
      </c>
      <c r="M133" s="472" t="s">
        <v>48</v>
      </c>
      <c r="N133" s="472" t="s">
        <v>48</v>
      </c>
      <c r="O133" s="472" t="s">
        <v>48</v>
      </c>
      <c r="P133" s="472" t="s">
        <v>48</v>
      </c>
      <c r="Q133" s="472" t="s">
        <v>48</v>
      </c>
      <c r="R133" s="472" t="s">
        <v>48</v>
      </c>
      <c r="S133" s="472" t="s">
        <v>48</v>
      </c>
      <c r="T133" s="472" t="s">
        <v>48</v>
      </c>
      <c r="U133" s="472" t="s">
        <v>48</v>
      </c>
      <c r="V133" s="472" t="s">
        <v>48</v>
      </c>
      <c r="W133" s="472" t="s">
        <v>48</v>
      </c>
      <c r="X133" s="472" t="s">
        <v>48</v>
      </c>
      <c r="Y133" s="472" t="s">
        <v>48</v>
      </c>
      <c r="Z133" s="472" t="s">
        <v>48</v>
      </c>
      <c r="AA133" s="472" t="s">
        <v>48</v>
      </c>
      <c r="AB133" s="472" t="s">
        <v>48</v>
      </c>
      <c r="AC133" s="472" t="s">
        <v>48</v>
      </c>
      <c r="AD133" s="472" t="s">
        <v>48</v>
      </c>
      <c r="AE133" s="472" t="s">
        <v>48</v>
      </c>
      <c r="AF133" s="472" t="s">
        <v>48</v>
      </c>
    </row>
    <row r="134" spans="1:32">
      <c r="A134" s="483" t="s">
        <v>93</v>
      </c>
      <c r="B134" s="494">
        <v>0</v>
      </c>
      <c r="C134" s="484"/>
      <c r="D134" s="484"/>
      <c r="E134" s="484"/>
      <c r="F134" s="484"/>
      <c r="G134" s="484"/>
      <c r="H134" s="484"/>
      <c r="I134" s="484"/>
      <c r="J134" s="484"/>
      <c r="K134" s="484"/>
      <c r="L134" s="484"/>
      <c r="M134" s="484"/>
      <c r="N134" s="484"/>
      <c r="O134" s="484"/>
      <c r="P134" s="484"/>
      <c r="Q134" s="484"/>
      <c r="R134" s="484"/>
      <c r="S134" s="484"/>
      <c r="T134" s="484"/>
      <c r="U134" s="484"/>
      <c r="V134" s="484"/>
      <c r="W134" s="484"/>
      <c r="X134" s="484"/>
      <c r="Y134" s="484"/>
      <c r="Z134" s="484"/>
      <c r="AA134" s="484"/>
      <c r="AB134" s="484"/>
      <c r="AC134" s="484"/>
      <c r="AD134" s="484"/>
      <c r="AE134" s="484"/>
      <c r="AF134" s="484"/>
    </row>
    <row r="135" spans="1:32">
      <c r="A135" s="483" t="s">
        <v>166</v>
      </c>
      <c r="B135" s="495">
        <v>0</v>
      </c>
      <c r="C135" s="49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row>
    <row r="136" spans="1:32">
      <c r="A136" s="468" t="s">
        <v>167</v>
      </c>
      <c r="B136" s="473">
        <v>0</v>
      </c>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row>
    <row r="137" spans="1:32">
      <c r="A137" s="468" t="s">
        <v>168</v>
      </c>
      <c r="B137" s="484">
        <v>0</v>
      </c>
      <c r="C137" s="473"/>
      <c r="D137" s="473"/>
      <c r="E137" s="473"/>
      <c r="F137" s="473"/>
      <c r="G137" s="473"/>
      <c r="H137" s="473"/>
      <c r="I137" s="473"/>
      <c r="J137" s="473"/>
      <c r="K137" s="473"/>
      <c r="L137" s="473"/>
      <c r="M137" s="473"/>
      <c r="N137" s="473"/>
      <c r="O137" s="473"/>
      <c r="P137" s="473"/>
      <c r="Q137" s="473"/>
      <c r="R137" s="473"/>
      <c r="S137" s="473"/>
      <c r="T137" s="473"/>
      <c r="U137" s="473"/>
      <c r="V137" s="473"/>
      <c r="W137" s="473"/>
      <c r="X137" s="473"/>
      <c r="Y137" s="473"/>
      <c r="Z137" s="473"/>
      <c r="AA137" s="473"/>
      <c r="AB137" s="473"/>
      <c r="AC137" s="473"/>
      <c r="AD137" s="473"/>
      <c r="AE137" s="473"/>
      <c r="AF137" s="473"/>
    </row>
    <row r="138" spans="1:32">
      <c r="A138" s="468" t="s">
        <v>94</v>
      </c>
      <c r="B138" s="473">
        <v>0</v>
      </c>
      <c r="C138" s="473"/>
      <c r="D138" s="473"/>
      <c r="E138" s="473"/>
      <c r="F138" s="473"/>
      <c r="G138" s="473"/>
      <c r="H138" s="473"/>
      <c r="I138" s="473"/>
      <c r="J138" s="473"/>
      <c r="K138" s="473"/>
      <c r="L138" s="473"/>
      <c r="M138" s="473"/>
      <c r="N138" s="473"/>
      <c r="O138" s="473"/>
      <c r="P138" s="473"/>
      <c r="Q138" s="473"/>
      <c r="R138" s="473"/>
      <c r="S138" s="473"/>
      <c r="T138" s="473"/>
      <c r="U138" s="473"/>
      <c r="V138" s="473"/>
      <c r="W138" s="473"/>
      <c r="X138" s="473"/>
      <c r="Y138" s="473"/>
      <c r="Z138" s="473"/>
      <c r="AA138" s="473"/>
      <c r="AB138" s="473"/>
      <c r="AC138" s="473"/>
      <c r="AD138" s="473"/>
      <c r="AE138" s="473"/>
      <c r="AF138" s="473"/>
    </row>
    <row r="139" spans="1:32">
      <c r="A139" s="483" t="s">
        <v>165</v>
      </c>
      <c r="B139" s="484"/>
      <c r="C139" s="484">
        <v>0</v>
      </c>
      <c r="D139" s="484">
        <v>0</v>
      </c>
      <c r="E139" s="484">
        <v>0</v>
      </c>
      <c r="F139" s="484">
        <v>0</v>
      </c>
      <c r="G139" s="484">
        <v>0</v>
      </c>
      <c r="H139" s="484">
        <v>0</v>
      </c>
      <c r="I139" s="484">
        <v>0</v>
      </c>
      <c r="J139" s="484">
        <v>0</v>
      </c>
      <c r="K139" s="484">
        <v>0</v>
      </c>
      <c r="L139" s="484">
        <v>0</v>
      </c>
      <c r="M139" s="484">
        <v>0</v>
      </c>
      <c r="N139" s="484">
        <v>0</v>
      </c>
      <c r="O139" s="484">
        <v>0</v>
      </c>
      <c r="P139" s="484">
        <v>0</v>
      </c>
      <c r="Q139" s="484">
        <v>0</v>
      </c>
      <c r="R139" s="484">
        <v>0</v>
      </c>
      <c r="S139" s="484">
        <v>0</v>
      </c>
      <c r="T139" s="484">
        <v>0</v>
      </c>
      <c r="U139" s="484">
        <v>0</v>
      </c>
      <c r="V139" s="484">
        <v>0</v>
      </c>
      <c r="W139" s="484">
        <v>0</v>
      </c>
      <c r="X139" s="484">
        <v>0</v>
      </c>
      <c r="Y139" s="484">
        <v>0</v>
      </c>
      <c r="Z139" s="484">
        <v>0</v>
      </c>
      <c r="AA139" s="484">
        <v>0</v>
      </c>
      <c r="AB139" s="484">
        <v>0</v>
      </c>
      <c r="AC139" s="484">
        <v>0</v>
      </c>
      <c r="AD139" s="484">
        <v>0</v>
      </c>
      <c r="AE139" s="484">
        <v>0</v>
      </c>
      <c r="AF139" s="484">
        <v>0</v>
      </c>
    </row>
    <row r="140" spans="1:32">
      <c r="A140" s="483" t="s">
        <v>88</v>
      </c>
      <c r="B140" s="484"/>
      <c r="C140" s="484">
        <v>0</v>
      </c>
      <c r="D140" s="484">
        <v>0</v>
      </c>
      <c r="E140" s="484">
        <v>0</v>
      </c>
      <c r="F140" s="484">
        <v>0</v>
      </c>
      <c r="G140" s="484">
        <v>0</v>
      </c>
      <c r="H140" s="484">
        <v>0</v>
      </c>
      <c r="I140" s="484">
        <v>0</v>
      </c>
      <c r="J140" s="484">
        <v>0</v>
      </c>
      <c r="K140" s="484">
        <v>0</v>
      </c>
      <c r="L140" s="484">
        <v>0</v>
      </c>
      <c r="M140" s="484">
        <v>0</v>
      </c>
      <c r="N140" s="484">
        <v>0</v>
      </c>
      <c r="O140" s="484">
        <v>0</v>
      </c>
      <c r="P140" s="484">
        <v>0</v>
      </c>
      <c r="Q140" s="484">
        <v>0</v>
      </c>
      <c r="R140" s="484">
        <v>0</v>
      </c>
      <c r="S140" s="484">
        <v>0</v>
      </c>
      <c r="T140" s="484">
        <v>0</v>
      </c>
      <c r="U140" s="484">
        <v>0</v>
      </c>
      <c r="V140" s="484">
        <v>0</v>
      </c>
      <c r="W140" s="484">
        <v>0</v>
      </c>
      <c r="X140" s="484">
        <v>0</v>
      </c>
      <c r="Y140" s="484">
        <v>0</v>
      </c>
      <c r="Z140" s="484">
        <v>0</v>
      </c>
      <c r="AA140" s="484">
        <v>0</v>
      </c>
      <c r="AB140" s="484">
        <v>0</v>
      </c>
      <c r="AC140" s="484">
        <v>0</v>
      </c>
      <c r="AD140" s="484">
        <v>0</v>
      </c>
      <c r="AE140" s="484">
        <v>0</v>
      </c>
      <c r="AF140" s="484">
        <v>0</v>
      </c>
    </row>
    <row r="141" spans="1:32">
      <c r="A141" s="483" t="s">
        <v>89</v>
      </c>
      <c r="B141" s="484"/>
      <c r="C141" s="484">
        <v>0</v>
      </c>
      <c r="D141" s="484">
        <v>0</v>
      </c>
      <c r="E141" s="484">
        <v>0</v>
      </c>
      <c r="F141" s="484">
        <v>0</v>
      </c>
      <c r="G141" s="484">
        <v>0</v>
      </c>
      <c r="H141" s="484">
        <v>0</v>
      </c>
      <c r="I141" s="484">
        <v>0</v>
      </c>
      <c r="J141" s="484">
        <v>0</v>
      </c>
      <c r="K141" s="484">
        <v>0</v>
      </c>
      <c r="L141" s="484">
        <v>0</v>
      </c>
      <c r="M141" s="484">
        <v>0</v>
      </c>
      <c r="N141" s="484">
        <v>0</v>
      </c>
      <c r="O141" s="484">
        <v>0</v>
      </c>
      <c r="P141" s="484">
        <v>0</v>
      </c>
      <c r="Q141" s="484">
        <v>0</v>
      </c>
      <c r="R141" s="484">
        <v>0</v>
      </c>
      <c r="S141" s="484">
        <v>0</v>
      </c>
      <c r="T141" s="484">
        <v>0</v>
      </c>
      <c r="U141" s="484">
        <v>0</v>
      </c>
      <c r="V141" s="484">
        <v>0</v>
      </c>
      <c r="W141" s="484">
        <v>0</v>
      </c>
      <c r="X141" s="484">
        <v>0</v>
      </c>
      <c r="Y141" s="484">
        <v>0</v>
      </c>
      <c r="Z141" s="484">
        <v>0</v>
      </c>
      <c r="AA141" s="484">
        <v>0</v>
      </c>
      <c r="AB141" s="484">
        <v>0</v>
      </c>
      <c r="AC141" s="484">
        <v>0</v>
      </c>
      <c r="AD141" s="484">
        <v>0</v>
      </c>
      <c r="AE141" s="484">
        <v>0</v>
      </c>
      <c r="AF141" s="484">
        <v>0</v>
      </c>
    </row>
    <row r="142" spans="1:32">
      <c r="A142" s="483" t="s">
        <v>124</v>
      </c>
      <c r="B142" s="484"/>
      <c r="C142" s="484">
        <v>0</v>
      </c>
      <c r="D142" s="484">
        <v>0</v>
      </c>
      <c r="E142" s="484">
        <v>0</v>
      </c>
      <c r="F142" s="484">
        <v>0</v>
      </c>
      <c r="G142" s="484">
        <v>0</v>
      </c>
      <c r="H142" s="484">
        <v>0</v>
      </c>
      <c r="I142" s="484">
        <v>0</v>
      </c>
      <c r="J142" s="484">
        <v>0</v>
      </c>
      <c r="K142" s="484">
        <v>0</v>
      </c>
      <c r="L142" s="484">
        <v>0</v>
      </c>
      <c r="M142" s="484">
        <v>0</v>
      </c>
      <c r="N142" s="484">
        <v>0</v>
      </c>
      <c r="O142" s="484">
        <v>0</v>
      </c>
      <c r="P142" s="484">
        <v>0</v>
      </c>
      <c r="Q142" s="484">
        <v>0</v>
      </c>
      <c r="R142" s="484">
        <v>0</v>
      </c>
      <c r="S142" s="484">
        <v>0</v>
      </c>
      <c r="T142" s="484">
        <v>0</v>
      </c>
      <c r="U142" s="484">
        <v>0</v>
      </c>
      <c r="V142" s="484">
        <v>0</v>
      </c>
      <c r="W142" s="484">
        <v>0</v>
      </c>
      <c r="X142" s="484">
        <v>0</v>
      </c>
      <c r="Y142" s="484">
        <v>0</v>
      </c>
      <c r="Z142" s="484">
        <v>0</v>
      </c>
      <c r="AA142" s="484">
        <v>0</v>
      </c>
      <c r="AB142" s="484">
        <v>0</v>
      </c>
      <c r="AC142" s="484">
        <v>0</v>
      </c>
      <c r="AD142" s="484">
        <v>0</v>
      </c>
      <c r="AE142" s="484">
        <v>0</v>
      </c>
      <c r="AF142" s="484">
        <v>0</v>
      </c>
    </row>
    <row r="143" spans="1:32">
      <c r="A143" s="468" t="s">
        <v>98</v>
      </c>
      <c r="B143" s="468"/>
      <c r="C143" s="484">
        <v>0</v>
      </c>
      <c r="D143" s="484">
        <v>0</v>
      </c>
      <c r="E143" s="484">
        <v>0</v>
      </c>
      <c r="F143" s="484">
        <v>0</v>
      </c>
      <c r="G143" s="484">
        <v>0</v>
      </c>
      <c r="H143" s="484">
        <v>0</v>
      </c>
      <c r="I143" s="484">
        <v>0</v>
      </c>
      <c r="J143" s="484">
        <v>0</v>
      </c>
      <c r="K143" s="484">
        <v>0</v>
      </c>
      <c r="L143" s="484">
        <v>0</v>
      </c>
      <c r="M143" s="484">
        <v>0</v>
      </c>
      <c r="N143" s="484">
        <v>0</v>
      </c>
      <c r="O143" s="484">
        <v>0</v>
      </c>
      <c r="P143" s="484">
        <v>0</v>
      </c>
      <c r="Q143" s="484">
        <v>0</v>
      </c>
      <c r="R143" s="484">
        <v>0</v>
      </c>
      <c r="S143" s="484">
        <v>0</v>
      </c>
      <c r="T143" s="484">
        <v>0</v>
      </c>
      <c r="U143" s="484">
        <v>0</v>
      </c>
      <c r="V143" s="484">
        <v>0</v>
      </c>
      <c r="W143" s="484">
        <v>0</v>
      </c>
      <c r="X143" s="484">
        <v>0</v>
      </c>
      <c r="Y143" s="484">
        <v>0</v>
      </c>
      <c r="Z143" s="484">
        <v>0</v>
      </c>
      <c r="AA143" s="484">
        <v>0</v>
      </c>
      <c r="AB143" s="484">
        <v>0</v>
      </c>
      <c r="AC143" s="484">
        <v>0</v>
      </c>
      <c r="AD143" s="484">
        <v>0</v>
      </c>
      <c r="AE143" s="484">
        <v>0</v>
      </c>
      <c r="AF143" s="484">
        <v>0</v>
      </c>
    </row>
    <row r="144" spans="1:32">
      <c r="A144" s="468" t="s">
        <v>125</v>
      </c>
      <c r="B144" s="468"/>
      <c r="C144" s="484">
        <v>0</v>
      </c>
      <c r="D144" s="484">
        <v>0</v>
      </c>
      <c r="E144" s="484">
        <v>0</v>
      </c>
      <c r="F144" s="484">
        <v>0</v>
      </c>
      <c r="G144" s="484">
        <v>0</v>
      </c>
      <c r="H144" s="484">
        <v>0</v>
      </c>
      <c r="I144" s="484">
        <v>0</v>
      </c>
      <c r="J144" s="484">
        <v>0</v>
      </c>
      <c r="K144" s="484">
        <v>0</v>
      </c>
      <c r="L144" s="484">
        <v>0</v>
      </c>
      <c r="M144" s="484">
        <v>0</v>
      </c>
      <c r="N144" s="484">
        <v>0</v>
      </c>
      <c r="O144" s="484">
        <v>0</v>
      </c>
      <c r="P144" s="484">
        <v>0</v>
      </c>
      <c r="Q144" s="484">
        <v>0</v>
      </c>
      <c r="R144" s="484">
        <v>0</v>
      </c>
      <c r="S144" s="484">
        <v>0</v>
      </c>
      <c r="T144" s="484">
        <v>0</v>
      </c>
      <c r="U144" s="484">
        <v>0</v>
      </c>
      <c r="V144" s="484">
        <v>0</v>
      </c>
      <c r="W144" s="484">
        <v>0</v>
      </c>
      <c r="X144" s="484">
        <v>0</v>
      </c>
      <c r="Y144" s="484">
        <v>0</v>
      </c>
      <c r="Z144" s="484">
        <v>0</v>
      </c>
      <c r="AA144" s="484">
        <v>0</v>
      </c>
      <c r="AB144" s="484">
        <v>0</v>
      </c>
      <c r="AC144" s="484">
        <v>0</v>
      </c>
      <c r="AD144" s="484">
        <v>0</v>
      </c>
      <c r="AE144" s="484">
        <v>0</v>
      </c>
      <c r="AF144" s="484">
        <v>0</v>
      </c>
    </row>
    <row r="145" spans="1:32">
      <c r="A145" s="468"/>
      <c r="B145" s="468"/>
      <c r="C145" s="484"/>
      <c r="D145" s="484"/>
      <c r="E145" s="484"/>
      <c r="F145" s="484"/>
      <c r="G145" s="484"/>
      <c r="H145" s="484"/>
      <c r="I145" s="484"/>
      <c r="J145" s="484"/>
      <c r="K145" s="484"/>
      <c r="L145" s="484"/>
      <c r="M145" s="484"/>
      <c r="N145" s="484"/>
      <c r="O145" s="484"/>
      <c r="P145" s="484"/>
      <c r="Q145" s="484"/>
      <c r="R145" s="484"/>
      <c r="S145" s="484"/>
      <c r="T145" s="484"/>
      <c r="U145" s="484"/>
      <c r="V145" s="484"/>
      <c r="W145" s="484"/>
      <c r="X145" s="484"/>
      <c r="Y145" s="484"/>
      <c r="Z145" s="484"/>
      <c r="AA145" s="484"/>
      <c r="AB145" s="484"/>
      <c r="AC145" s="484"/>
      <c r="AD145" s="484"/>
      <c r="AE145" s="484"/>
      <c r="AF145" s="484"/>
    </row>
    <row r="146" spans="1:32">
      <c r="A146" s="476" t="s">
        <v>169</v>
      </c>
      <c r="B146" s="476"/>
      <c r="C146" s="467"/>
      <c r="D146" s="467"/>
      <c r="E146" s="467"/>
      <c r="F146" s="467"/>
      <c r="G146" s="467"/>
      <c r="H146" s="467"/>
      <c r="I146" s="467"/>
      <c r="J146" s="467"/>
      <c r="K146" s="467"/>
      <c r="L146" s="467"/>
      <c r="M146" s="467"/>
      <c r="N146" s="467"/>
      <c r="O146" s="467"/>
      <c r="P146" s="467"/>
      <c r="Q146" s="467"/>
      <c r="R146" s="467"/>
      <c r="S146" s="467"/>
      <c r="T146" s="467"/>
      <c r="U146" s="467"/>
      <c r="V146" s="467"/>
      <c r="W146" s="467"/>
      <c r="X146" s="467"/>
      <c r="Y146" s="467"/>
      <c r="Z146" s="467"/>
      <c r="AA146" s="467"/>
      <c r="AB146" s="467"/>
      <c r="AC146" s="467"/>
      <c r="AD146" s="467"/>
      <c r="AE146" s="467"/>
      <c r="AF146" s="467"/>
    </row>
    <row r="147" spans="1:32">
      <c r="A147" s="472" t="s">
        <v>48</v>
      </c>
      <c r="B147" s="472"/>
      <c r="C147" s="472" t="s">
        <v>48</v>
      </c>
      <c r="D147" s="472" t="s">
        <v>48</v>
      </c>
      <c r="E147" s="472" t="s">
        <v>48</v>
      </c>
      <c r="F147" s="472" t="s">
        <v>48</v>
      </c>
      <c r="G147" s="472" t="s">
        <v>48</v>
      </c>
      <c r="H147" s="472" t="s">
        <v>48</v>
      </c>
      <c r="I147" s="472" t="s">
        <v>48</v>
      </c>
      <c r="J147" s="472" t="s">
        <v>48</v>
      </c>
      <c r="K147" s="472" t="s">
        <v>48</v>
      </c>
      <c r="L147" s="472" t="s">
        <v>48</v>
      </c>
      <c r="M147" s="472" t="s">
        <v>48</v>
      </c>
      <c r="N147" s="472" t="s">
        <v>48</v>
      </c>
      <c r="O147" s="472" t="s">
        <v>48</v>
      </c>
      <c r="P147" s="472" t="s">
        <v>48</v>
      </c>
      <c r="Q147" s="472" t="s">
        <v>48</v>
      </c>
      <c r="R147" s="472" t="s">
        <v>48</v>
      </c>
      <c r="S147" s="472" t="s">
        <v>48</v>
      </c>
      <c r="T147" s="472" t="s">
        <v>48</v>
      </c>
      <c r="U147" s="472" t="s">
        <v>48</v>
      </c>
      <c r="V147" s="472" t="s">
        <v>48</v>
      </c>
      <c r="W147" s="472" t="s">
        <v>48</v>
      </c>
      <c r="X147" s="472" t="s">
        <v>48</v>
      </c>
      <c r="Y147" s="472" t="s">
        <v>48</v>
      </c>
      <c r="Z147" s="472" t="s">
        <v>48</v>
      </c>
      <c r="AA147" s="472" t="s">
        <v>48</v>
      </c>
      <c r="AB147" s="472" t="s">
        <v>48</v>
      </c>
      <c r="AC147" s="472" t="s">
        <v>48</v>
      </c>
      <c r="AD147" s="472" t="s">
        <v>48</v>
      </c>
      <c r="AE147" s="472" t="s">
        <v>48</v>
      </c>
      <c r="AF147" s="472" t="s">
        <v>48</v>
      </c>
    </row>
    <row r="148" spans="1:32">
      <c r="A148" s="480" t="s">
        <v>93</v>
      </c>
      <c r="B148" s="494">
        <v>0</v>
      </c>
      <c r="C148" s="468"/>
      <c r="D148" s="468"/>
      <c r="E148" s="468"/>
      <c r="F148" s="468"/>
      <c r="G148" s="468"/>
      <c r="H148" s="468"/>
      <c r="I148" s="468"/>
      <c r="J148" s="468"/>
      <c r="K148" s="468"/>
      <c r="L148" s="468"/>
      <c r="M148" s="468"/>
      <c r="N148" s="468"/>
      <c r="O148" s="468"/>
      <c r="P148" s="468"/>
      <c r="Q148" s="468"/>
      <c r="R148" s="468"/>
      <c r="S148" s="468"/>
      <c r="T148" s="468"/>
      <c r="U148" s="468"/>
      <c r="V148" s="468"/>
      <c r="W148" s="468"/>
      <c r="X148" s="468"/>
      <c r="Y148" s="468"/>
      <c r="Z148" s="468"/>
      <c r="AA148" s="468"/>
      <c r="AB148" s="468"/>
      <c r="AC148" s="468"/>
      <c r="AD148" s="468"/>
      <c r="AE148" s="468"/>
      <c r="AF148" s="468"/>
    </row>
    <row r="149" spans="1:32">
      <c r="A149" s="483" t="s">
        <v>29</v>
      </c>
      <c r="B149" s="484">
        <v>0</v>
      </c>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row>
    <row r="150" spans="1:32">
      <c r="A150" s="483" t="s">
        <v>160</v>
      </c>
      <c r="B150" s="484">
        <v>0</v>
      </c>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row>
    <row r="151" spans="1:32">
      <c r="A151" s="483" t="s">
        <v>168</v>
      </c>
      <c r="B151" s="484">
        <v>0</v>
      </c>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row>
    <row r="152" spans="1:32">
      <c r="A152" s="483" t="s">
        <v>94</v>
      </c>
      <c r="B152" s="473">
        <v>0</v>
      </c>
      <c r="C152" s="484"/>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484"/>
      <c r="AB152" s="484"/>
      <c r="AC152" s="484"/>
      <c r="AD152" s="484"/>
      <c r="AE152" s="484"/>
      <c r="AF152" s="484"/>
    </row>
    <row r="153" spans="1:32">
      <c r="A153" s="483" t="s">
        <v>165</v>
      </c>
      <c r="B153" s="484"/>
      <c r="C153" s="484">
        <v>0</v>
      </c>
      <c r="D153" s="484">
        <v>0</v>
      </c>
      <c r="E153" s="484">
        <v>0</v>
      </c>
      <c r="F153" s="484">
        <v>0</v>
      </c>
      <c r="G153" s="484">
        <v>0</v>
      </c>
      <c r="H153" s="484">
        <v>0</v>
      </c>
      <c r="I153" s="484">
        <v>0</v>
      </c>
      <c r="J153" s="484">
        <v>0</v>
      </c>
      <c r="K153" s="484">
        <v>0</v>
      </c>
      <c r="L153" s="484">
        <v>0</v>
      </c>
      <c r="M153" s="484">
        <v>0</v>
      </c>
      <c r="N153" s="484">
        <v>0</v>
      </c>
      <c r="O153" s="484">
        <v>0</v>
      </c>
      <c r="P153" s="484">
        <v>0</v>
      </c>
      <c r="Q153" s="484">
        <v>0</v>
      </c>
      <c r="R153" s="484">
        <v>0</v>
      </c>
      <c r="S153" s="484">
        <v>0</v>
      </c>
      <c r="T153" s="484">
        <v>0</v>
      </c>
      <c r="U153" s="484">
        <v>0</v>
      </c>
      <c r="V153" s="484">
        <v>0</v>
      </c>
      <c r="W153" s="484">
        <v>0</v>
      </c>
      <c r="X153" s="484">
        <v>0</v>
      </c>
      <c r="Y153" s="484">
        <v>0</v>
      </c>
      <c r="Z153" s="484">
        <v>0</v>
      </c>
      <c r="AA153" s="484">
        <v>0</v>
      </c>
      <c r="AB153" s="484">
        <v>0</v>
      </c>
      <c r="AC153" s="484">
        <v>0</v>
      </c>
      <c r="AD153" s="484">
        <v>0</v>
      </c>
      <c r="AE153" s="484">
        <v>0</v>
      </c>
      <c r="AF153" s="484">
        <v>0</v>
      </c>
    </row>
    <row r="154" spans="1:32">
      <c r="A154" s="483" t="s">
        <v>88</v>
      </c>
      <c r="B154" s="484"/>
      <c r="C154" s="484">
        <v>0</v>
      </c>
      <c r="D154" s="484">
        <v>0</v>
      </c>
      <c r="E154" s="484">
        <v>0</v>
      </c>
      <c r="F154" s="484">
        <v>0</v>
      </c>
      <c r="G154" s="484">
        <v>0</v>
      </c>
      <c r="H154" s="484">
        <v>0</v>
      </c>
      <c r="I154" s="484">
        <v>0</v>
      </c>
      <c r="J154" s="484">
        <v>0</v>
      </c>
      <c r="K154" s="484">
        <v>0</v>
      </c>
      <c r="L154" s="484">
        <v>0</v>
      </c>
      <c r="M154" s="484">
        <v>0</v>
      </c>
      <c r="N154" s="484">
        <v>0</v>
      </c>
      <c r="O154" s="484">
        <v>0</v>
      </c>
      <c r="P154" s="484">
        <v>0</v>
      </c>
      <c r="Q154" s="484">
        <v>0</v>
      </c>
      <c r="R154" s="484">
        <v>0</v>
      </c>
      <c r="S154" s="484">
        <v>0</v>
      </c>
      <c r="T154" s="484">
        <v>0</v>
      </c>
      <c r="U154" s="484">
        <v>0</v>
      </c>
      <c r="V154" s="484">
        <v>0</v>
      </c>
      <c r="W154" s="484">
        <v>0</v>
      </c>
      <c r="X154" s="484">
        <v>0</v>
      </c>
      <c r="Y154" s="484">
        <v>0</v>
      </c>
      <c r="Z154" s="484">
        <v>0</v>
      </c>
      <c r="AA154" s="484">
        <v>0</v>
      </c>
      <c r="AB154" s="484">
        <v>0</v>
      </c>
      <c r="AC154" s="484">
        <v>0</v>
      </c>
      <c r="AD154" s="484">
        <v>0</v>
      </c>
      <c r="AE154" s="484">
        <v>0</v>
      </c>
      <c r="AF154" s="484">
        <v>0</v>
      </c>
    </row>
    <row r="155" spans="1:32">
      <c r="A155" s="483" t="s">
        <v>89</v>
      </c>
      <c r="B155" s="484"/>
      <c r="C155" s="484">
        <v>0</v>
      </c>
      <c r="D155" s="484">
        <v>0</v>
      </c>
      <c r="E155" s="484">
        <v>0</v>
      </c>
      <c r="F155" s="484">
        <v>0</v>
      </c>
      <c r="G155" s="484">
        <v>0</v>
      </c>
      <c r="H155" s="484">
        <v>0</v>
      </c>
      <c r="I155" s="484">
        <v>0</v>
      </c>
      <c r="J155" s="484">
        <v>0</v>
      </c>
      <c r="K155" s="484">
        <v>0</v>
      </c>
      <c r="L155" s="484">
        <v>0</v>
      </c>
      <c r="M155" s="484">
        <v>0</v>
      </c>
      <c r="N155" s="484">
        <v>0</v>
      </c>
      <c r="O155" s="484">
        <v>0</v>
      </c>
      <c r="P155" s="484">
        <v>0</v>
      </c>
      <c r="Q155" s="484">
        <v>0</v>
      </c>
      <c r="R155" s="484">
        <v>0</v>
      </c>
      <c r="S155" s="484">
        <v>0</v>
      </c>
      <c r="T155" s="484">
        <v>0</v>
      </c>
      <c r="U155" s="484">
        <v>0</v>
      </c>
      <c r="V155" s="484">
        <v>0</v>
      </c>
      <c r="W155" s="484">
        <v>0</v>
      </c>
      <c r="X155" s="484">
        <v>0</v>
      </c>
      <c r="Y155" s="484">
        <v>0</v>
      </c>
      <c r="Z155" s="484">
        <v>0</v>
      </c>
      <c r="AA155" s="484">
        <v>0</v>
      </c>
      <c r="AB155" s="484">
        <v>0</v>
      </c>
      <c r="AC155" s="484">
        <v>0</v>
      </c>
      <c r="AD155" s="484">
        <v>0</v>
      </c>
      <c r="AE155" s="484">
        <v>0</v>
      </c>
      <c r="AF155" s="484">
        <v>0</v>
      </c>
    </row>
    <row r="156" spans="1:32">
      <c r="A156" s="483" t="s">
        <v>124</v>
      </c>
      <c r="B156" s="484"/>
      <c r="C156" s="484">
        <v>0</v>
      </c>
      <c r="D156" s="484">
        <v>0</v>
      </c>
      <c r="E156" s="484">
        <v>0</v>
      </c>
      <c r="F156" s="484">
        <v>0</v>
      </c>
      <c r="G156" s="484">
        <v>0</v>
      </c>
      <c r="H156" s="484">
        <v>0</v>
      </c>
      <c r="I156" s="484">
        <v>0</v>
      </c>
      <c r="J156" s="484">
        <v>0</v>
      </c>
      <c r="K156" s="484">
        <v>0</v>
      </c>
      <c r="L156" s="484">
        <v>0</v>
      </c>
      <c r="M156" s="484">
        <v>0</v>
      </c>
      <c r="N156" s="484">
        <v>0</v>
      </c>
      <c r="O156" s="484">
        <v>0</v>
      </c>
      <c r="P156" s="484">
        <v>0</v>
      </c>
      <c r="Q156" s="484">
        <v>0</v>
      </c>
      <c r="R156" s="484">
        <v>0</v>
      </c>
      <c r="S156" s="484">
        <v>0</v>
      </c>
      <c r="T156" s="484">
        <v>0</v>
      </c>
      <c r="U156" s="484">
        <v>0</v>
      </c>
      <c r="V156" s="484">
        <v>0</v>
      </c>
      <c r="W156" s="484">
        <v>0</v>
      </c>
      <c r="X156" s="484">
        <v>0</v>
      </c>
      <c r="Y156" s="484">
        <v>0</v>
      </c>
      <c r="Z156" s="484">
        <v>0</v>
      </c>
      <c r="AA156" s="484">
        <v>0</v>
      </c>
      <c r="AB156" s="484">
        <v>0</v>
      </c>
      <c r="AC156" s="484">
        <v>0</v>
      </c>
      <c r="AD156" s="484">
        <v>0</v>
      </c>
      <c r="AE156" s="484">
        <v>0</v>
      </c>
      <c r="AF156" s="484">
        <v>0</v>
      </c>
    </row>
    <row r="157" spans="1:32">
      <c r="A157" s="468" t="s">
        <v>98</v>
      </c>
      <c r="B157" s="468"/>
      <c r="C157" s="484">
        <v>0</v>
      </c>
      <c r="D157" s="484">
        <v>0</v>
      </c>
      <c r="E157" s="484">
        <v>0</v>
      </c>
      <c r="F157" s="484">
        <v>0</v>
      </c>
      <c r="G157" s="484">
        <v>0</v>
      </c>
      <c r="H157" s="484">
        <v>0</v>
      </c>
      <c r="I157" s="484">
        <v>0</v>
      </c>
      <c r="J157" s="484">
        <v>0</v>
      </c>
      <c r="K157" s="484">
        <v>0</v>
      </c>
      <c r="L157" s="484">
        <v>0</v>
      </c>
      <c r="M157" s="484">
        <v>0</v>
      </c>
      <c r="N157" s="484">
        <v>0</v>
      </c>
      <c r="O157" s="484">
        <v>0</v>
      </c>
      <c r="P157" s="484">
        <v>0</v>
      </c>
      <c r="Q157" s="484">
        <v>0</v>
      </c>
      <c r="R157" s="484">
        <v>0</v>
      </c>
      <c r="S157" s="484">
        <v>0</v>
      </c>
      <c r="T157" s="484">
        <v>0</v>
      </c>
      <c r="U157" s="484">
        <v>0</v>
      </c>
      <c r="V157" s="484">
        <v>0</v>
      </c>
      <c r="W157" s="484">
        <v>0</v>
      </c>
      <c r="X157" s="484">
        <v>0</v>
      </c>
      <c r="Y157" s="484">
        <v>0</v>
      </c>
      <c r="Z157" s="484">
        <v>0</v>
      </c>
      <c r="AA157" s="484">
        <v>0</v>
      </c>
      <c r="AB157" s="484">
        <v>0</v>
      </c>
      <c r="AC157" s="484">
        <v>0</v>
      </c>
      <c r="AD157" s="484">
        <v>0</v>
      </c>
      <c r="AE157" s="484">
        <v>0</v>
      </c>
      <c r="AF157" s="484">
        <v>0</v>
      </c>
    </row>
    <row r="158" spans="1:32">
      <c r="A158" s="468" t="s">
        <v>125</v>
      </c>
      <c r="B158" s="484">
        <v>0</v>
      </c>
      <c r="C158" s="484">
        <v>0</v>
      </c>
      <c r="D158" s="484">
        <v>0</v>
      </c>
      <c r="E158" s="484">
        <v>0</v>
      </c>
      <c r="F158" s="484">
        <v>0</v>
      </c>
      <c r="G158" s="484">
        <v>0</v>
      </c>
      <c r="H158" s="484">
        <v>0</v>
      </c>
      <c r="I158" s="484">
        <v>0</v>
      </c>
      <c r="J158" s="484">
        <v>0</v>
      </c>
      <c r="K158" s="484">
        <v>0</v>
      </c>
      <c r="L158" s="484">
        <v>0</v>
      </c>
      <c r="M158" s="484">
        <v>0</v>
      </c>
      <c r="N158" s="484">
        <v>0</v>
      </c>
      <c r="O158" s="484">
        <v>0</v>
      </c>
      <c r="P158" s="484">
        <v>0</v>
      </c>
      <c r="Q158" s="484">
        <v>0</v>
      </c>
      <c r="R158" s="484">
        <v>0</v>
      </c>
      <c r="S158" s="484">
        <v>0</v>
      </c>
      <c r="T158" s="484">
        <v>0</v>
      </c>
      <c r="U158" s="484">
        <v>0</v>
      </c>
      <c r="V158" s="484">
        <v>0</v>
      </c>
      <c r="W158" s="484">
        <v>0</v>
      </c>
      <c r="X158" s="484">
        <v>0</v>
      </c>
      <c r="Y158" s="484">
        <v>0</v>
      </c>
      <c r="Z158" s="484">
        <v>0</v>
      </c>
      <c r="AA158" s="484">
        <v>0</v>
      </c>
      <c r="AB158" s="484">
        <v>0</v>
      </c>
      <c r="AC158" s="484">
        <v>0</v>
      </c>
      <c r="AD158" s="484">
        <v>0</v>
      </c>
      <c r="AE158" s="484">
        <v>0</v>
      </c>
      <c r="AF158" s="484">
        <v>0</v>
      </c>
    </row>
    <row r="159" spans="1:32">
      <c r="A159" s="483"/>
      <c r="B159" s="484"/>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4"/>
      <c r="AC159" s="484"/>
      <c r="AD159" s="484"/>
      <c r="AE159" s="484"/>
      <c r="AF159" s="484"/>
    </row>
    <row r="160" spans="1:32" ht="31.5">
      <c r="A160" s="500"/>
      <c r="B160" s="484"/>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4"/>
      <c r="AF160" s="484"/>
    </row>
    <row r="161" spans="1:32">
      <c r="A161" s="476" t="s">
        <v>95</v>
      </c>
      <c r="B161" s="484"/>
      <c r="C161" s="484"/>
      <c r="D161" s="484"/>
      <c r="E161" s="484"/>
      <c r="F161" s="484"/>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4"/>
      <c r="AD161" s="484"/>
      <c r="AE161" s="484"/>
      <c r="AF161" s="484"/>
    </row>
    <row r="162" spans="1:32">
      <c r="A162" s="483" t="s">
        <v>92</v>
      </c>
      <c r="B162" s="494">
        <v>0</v>
      </c>
      <c r="C162" s="484"/>
      <c r="D162" s="484"/>
      <c r="E162" s="484"/>
      <c r="F162" s="484"/>
      <c r="G162" s="484"/>
      <c r="H162" s="484"/>
      <c r="I162" s="484"/>
      <c r="J162" s="484"/>
      <c r="K162" s="484"/>
      <c r="L162" s="484"/>
      <c r="M162" s="484"/>
      <c r="N162" s="484"/>
      <c r="O162" s="484"/>
      <c r="P162" s="484"/>
      <c r="Q162" s="484"/>
      <c r="R162" s="484"/>
      <c r="S162" s="484"/>
      <c r="T162" s="484"/>
      <c r="U162" s="484"/>
      <c r="V162" s="484"/>
      <c r="W162" s="484"/>
      <c r="X162" s="484"/>
      <c r="Y162" s="484"/>
      <c r="Z162" s="484"/>
      <c r="AA162" s="484"/>
      <c r="AB162" s="484"/>
      <c r="AC162" s="484"/>
      <c r="AD162" s="484"/>
      <c r="AE162" s="484"/>
      <c r="AF162" s="484"/>
    </row>
    <row r="163" spans="1:32" ht="16.5" customHeight="1">
      <c r="A163" s="483" t="s">
        <v>159</v>
      </c>
      <c r="B163" s="484">
        <v>0</v>
      </c>
      <c r="C163" s="484"/>
      <c r="D163" s="484"/>
      <c r="E163" s="484"/>
      <c r="F163" s="484"/>
      <c r="G163" s="484"/>
      <c r="H163" s="484"/>
      <c r="I163" s="484"/>
      <c r="J163" s="484"/>
      <c r="K163" s="484"/>
      <c r="L163" s="484"/>
      <c r="M163" s="484"/>
      <c r="N163" s="484"/>
      <c r="O163" s="484"/>
      <c r="P163" s="484"/>
      <c r="Q163" s="484"/>
      <c r="R163" s="484"/>
      <c r="S163" s="484"/>
      <c r="T163" s="484"/>
      <c r="U163" s="484"/>
      <c r="V163" s="484"/>
      <c r="W163" s="484"/>
      <c r="X163" s="484"/>
      <c r="Y163" s="484"/>
      <c r="Z163" s="484"/>
      <c r="AA163" s="484"/>
      <c r="AB163" s="484"/>
      <c r="AC163" s="484"/>
      <c r="AD163" s="484"/>
      <c r="AE163" s="484"/>
      <c r="AF163" s="484"/>
    </row>
    <row r="164" spans="1:32">
      <c r="A164" s="483" t="s">
        <v>160</v>
      </c>
      <c r="B164" s="484">
        <v>0</v>
      </c>
      <c r="C164" s="484"/>
      <c r="D164" s="484"/>
      <c r="E164" s="484"/>
      <c r="F164" s="484"/>
      <c r="G164" s="484"/>
      <c r="H164" s="484"/>
      <c r="I164" s="484"/>
      <c r="J164" s="484"/>
      <c r="K164" s="484"/>
      <c r="L164" s="484"/>
      <c r="M164" s="484"/>
      <c r="N164" s="484"/>
      <c r="O164" s="484"/>
      <c r="P164" s="484"/>
      <c r="Q164" s="484"/>
      <c r="R164" s="484"/>
      <c r="S164" s="484"/>
      <c r="T164" s="484"/>
      <c r="U164" s="484"/>
      <c r="V164" s="484"/>
      <c r="W164" s="484"/>
      <c r="X164" s="484"/>
      <c r="Y164" s="484"/>
      <c r="Z164" s="484"/>
      <c r="AA164" s="484"/>
      <c r="AB164" s="484"/>
      <c r="AC164" s="484"/>
      <c r="AD164" s="484"/>
      <c r="AE164" s="484"/>
      <c r="AF164" s="484"/>
    </row>
    <row r="165" spans="1:32">
      <c r="A165" s="483" t="s">
        <v>162</v>
      </c>
      <c r="B165" s="484"/>
      <c r="C165" s="484">
        <v>0</v>
      </c>
      <c r="D165" s="484">
        <v>0</v>
      </c>
      <c r="E165" s="484">
        <v>0</v>
      </c>
      <c r="F165" s="484">
        <v>0</v>
      </c>
      <c r="G165" s="484">
        <v>0</v>
      </c>
      <c r="H165" s="484">
        <v>0</v>
      </c>
      <c r="I165" s="484">
        <v>0</v>
      </c>
      <c r="J165" s="484">
        <v>0</v>
      </c>
      <c r="K165" s="484">
        <v>0</v>
      </c>
      <c r="L165" s="484">
        <v>0</v>
      </c>
      <c r="M165" s="484">
        <v>0</v>
      </c>
      <c r="N165" s="484">
        <v>0</v>
      </c>
      <c r="O165" s="484">
        <v>0</v>
      </c>
      <c r="P165" s="484">
        <v>0</v>
      </c>
      <c r="Q165" s="484">
        <v>0</v>
      </c>
      <c r="R165" s="484">
        <v>0</v>
      </c>
      <c r="S165" s="484">
        <v>0</v>
      </c>
      <c r="T165" s="484">
        <v>0</v>
      </c>
      <c r="U165" s="484">
        <v>0</v>
      </c>
      <c r="V165" s="484">
        <v>0</v>
      </c>
      <c r="W165" s="484">
        <v>0</v>
      </c>
      <c r="X165" s="484">
        <v>0</v>
      </c>
      <c r="Y165" s="484">
        <v>0</v>
      </c>
      <c r="Z165" s="484">
        <v>0</v>
      </c>
      <c r="AA165" s="484">
        <v>0</v>
      </c>
      <c r="AB165" s="484">
        <v>0</v>
      </c>
      <c r="AC165" s="484">
        <v>0</v>
      </c>
      <c r="AD165" s="484">
        <v>0</v>
      </c>
      <c r="AE165" s="484">
        <v>0</v>
      </c>
      <c r="AF165" s="484">
        <v>0</v>
      </c>
    </row>
    <row r="166" spans="1:32">
      <c r="A166" s="483" t="s">
        <v>96</v>
      </c>
      <c r="B166" s="484"/>
      <c r="C166" s="484">
        <v>0</v>
      </c>
      <c r="D166" s="484">
        <v>0</v>
      </c>
      <c r="E166" s="484">
        <v>0</v>
      </c>
      <c r="F166" s="484">
        <v>0</v>
      </c>
      <c r="G166" s="484">
        <v>0</v>
      </c>
      <c r="H166" s="484">
        <v>0</v>
      </c>
      <c r="I166" s="484">
        <v>0</v>
      </c>
      <c r="J166" s="484">
        <v>0</v>
      </c>
      <c r="K166" s="484">
        <v>0</v>
      </c>
      <c r="L166" s="484">
        <v>0</v>
      </c>
      <c r="M166" s="484">
        <v>0</v>
      </c>
      <c r="N166" s="484">
        <v>0</v>
      </c>
      <c r="O166" s="484">
        <v>0</v>
      </c>
      <c r="P166" s="484">
        <v>0</v>
      </c>
      <c r="Q166" s="484">
        <v>0</v>
      </c>
      <c r="R166" s="484">
        <v>0</v>
      </c>
      <c r="S166" s="484">
        <v>0</v>
      </c>
      <c r="T166" s="484">
        <v>0</v>
      </c>
      <c r="U166" s="484">
        <v>0</v>
      </c>
      <c r="V166" s="484">
        <v>0</v>
      </c>
      <c r="W166" s="484">
        <v>0</v>
      </c>
      <c r="X166" s="484">
        <v>0</v>
      </c>
      <c r="Y166" s="484">
        <v>0</v>
      </c>
      <c r="Z166" s="484">
        <v>0</v>
      </c>
      <c r="AA166" s="484">
        <v>0</v>
      </c>
      <c r="AB166" s="484">
        <v>0</v>
      </c>
      <c r="AC166" s="484">
        <v>0</v>
      </c>
      <c r="AD166" s="484">
        <v>0</v>
      </c>
      <c r="AE166" s="484">
        <v>0</v>
      </c>
      <c r="AF166" s="484">
        <v>0</v>
      </c>
    </row>
    <row r="167" spans="1:32">
      <c r="A167" s="483" t="s">
        <v>92</v>
      </c>
      <c r="B167" s="484"/>
      <c r="C167" s="484">
        <v>0</v>
      </c>
      <c r="D167" s="484">
        <v>0</v>
      </c>
      <c r="E167" s="484">
        <v>0</v>
      </c>
      <c r="F167" s="484">
        <v>0</v>
      </c>
      <c r="G167" s="484">
        <v>0</v>
      </c>
      <c r="H167" s="484">
        <v>0</v>
      </c>
      <c r="I167" s="484">
        <v>0</v>
      </c>
      <c r="J167" s="484">
        <v>0</v>
      </c>
      <c r="K167" s="484">
        <v>0</v>
      </c>
      <c r="L167" s="484">
        <v>0</v>
      </c>
      <c r="M167" s="484">
        <v>0</v>
      </c>
      <c r="N167" s="484">
        <v>0</v>
      </c>
      <c r="O167" s="484">
        <v>0</v>
      </c>
      <c r="P167" s="484">
        <v>0</v>
      </c>
      <c r="Q167" s="484">
        <v>0</v>
      </c>
      <c r="R167" s="484">
        <v>0</v>
      </c>
      <c r="S167" s="484">
        <v>0</v>
      </c>
      <c r="T167" s="484">
        <v>0</v>
      </c>
      <c r="U167" s="484">
        <v>0</v>
      </c>
      <c r="V167" s="484">
        <v>0</v>
      </c>
      <c r="W167" s="484">
        <v>0</v>
      </c>
      <c r="X167" s="484">
        <v>0</v>
      </c>
      <c r="Y167" s="484">
        <v>0</v>
      </c>
      <c r="Z167" s="484">
        <v>0</v>
      </c>
      <c r="AA167" s="484">
        <v>0</v>
      </c>
      <c r="AB167" s="484">
        <v>0</v>
      </c>
      <c r="AC167" s="484">
        <v>0</v>
      </c>
      <c r="AD167" s="484">
        <v>0</v>
      </c>
      <c r="AE167" s="484">
        <v>0</v>
      </c>
      <c r="AF167" s="484">
        <v>0</v>
      </c>
    </row>
    <row r="168" spans="1:32">
      <c r="A168" s="483" t="s">
        <v>89</v>
      </c>
      <c r="B168" s="484"/>
      <c r="C168" s="484">
        <v>0</v>
      </c>
      <c r="D168" s="484">
        <v>0</v>
      </c>
      <c r="E168" s="484">
        <v>0</v>
      </c>
      <c r="F168" s="484">
        <v>0</v>
      </c>
      <c r="G168" s="484">
        <v>0</v>
      </c>
      <c r="H168" s="484">
        <v>0</v>
      </c>
      <c r="I168" s="484">
        <v>0</v>
      </c>
      <c r="J168" s="484">
        <v>0</v>
      </c>
      <c r="K168" s="484">
        <v>0</v>
      </c>
      <c r="L168" s="484">
        <v>0</v>
      </c>
      <c r="M168" s="484">
        <v>0</v>
      </c>
      <c r="N168" s="484">
        <v>0</v>
      </c>
      <c r="O168" s="484">
        <v>0</v>
      </c>
      <c r="P168" s="484">
        <v>0</v>
      </c>
      <c r="Q168" s="484">
        <v>0</v>
      </c>
      <c r="R168" s="484">
        <v>0</v>
      </c>
      <c r="S168" s="484">
        <v>0</v>
      </c>
      <c r="T168" s="484">
        <v>0</v>
      </c>
      <c r="U168" s="484">
        <v>0</v>
      </c>
      <c r="V168" s="484">
        <v>0</v>
      </c>
      <c r="W168" s="484">
        <v>0</v>
      </c>
      <c r="X168" s="484">
        <v>0</v>
      </c>
      <c r="Y168" s="484">
        <v>0</v>
      </c>
      <c r="Z168" s="484">
        <v>0</v>
      </c>
      <c r="AA168" s="484">
        <v>0</v>
      </c>
      <c r="AB168" s="484">
        <v>0</v>
      </c>
      <c r="AC168" s="484">
        <v>0</v>
      </c>
      <c r="AD168" s="484">
        <v>0</v>
      </c>
      <c r="AE168" s="484">
        <v>0</v>
      </c>
      <c r="AF168" s="484">
        <v>0</v>
      </c>
    </row>
    <row r="169" spans="1:32">
      <c r="A169" s="483" t="s">
        <v>90</v>
      </c>
      <c r="B169" s="484"/>
      <c r="C169" s="484">
        <v>0</v>
      </c>
      <c r="D169" s="484">
        <v>0</v>
      </c>
      <c r="E169" s="484">
        <v>0</v>
      </c>
      <c r="F169" s="484">
        <v>0</v>
      </c>
      <c r="G169" s="484">
        <v>0</v>
      </c>
      <c r="H169" s="484">
        <v>0</v>
      </c>
      <c r="I169" s="484">
        <v>0</v>
      </c>
      <c r="J169" s="484">
        <v>0</v>
      </c>
      <c r="K169" s="484">
        <v>0</v>
      </c>
      <c r="L169" s="484">
        <v>0</v>
      </c>
      <c r="M169" s="484">
        <v>0</v>
      </c>
      <c r="N169" s="484">
        <v>0</v>
      </c>
      <c r="O169" s="484">
        <v>0</v>
      </c>
      <c r="P169" s="484">
        <v>0</v>
      </c>
      <c r="Q169" s="484">
        <v>0</v>
      </c>
      <c r="R169" s="484">
        <v>0</v>
      </c>
      <c r="S169" s="484">
        <v>0</v>
      </c>
      <c r="T169" s="484">
        <v>0</v>
      </c>
      <c r="U169" s="484">
        <v>0</v>
      </c>
      <c r="V169" s="484">
        <v>0</v>
      </c>
      <c r="W169" s="484">
        <v>0</v>
      </c>
      <c r="X169" s="484">
        <v>0</v>
      </c>
      <c r="Y169" s="484">
        <v>0</v>
      </c>
      <c r="Z169" s="484">
        <v>0</v>
      </c>
      <c r="AA169" s="484">
        <v>0</v>
      </c>
      <c r="AB169" s="484">
        <v>0</v>
      </c>
      <c r="AC169" s="484">
        <v>0</v>
      </c>
      <c r="AD169" s="484">
        <v>0</v>
      </c>
      <c r="AE169" s="484">
        <v>0</v>
      </c>
      <c r="AF169" s="484">
        <v>0</v>
      </c>
    </row>
    <row r="170" spans="1:32">
      <c r="A170" s="501" t="s">
        <v>98</v>
      </c>
      <c r="B170" s="502"/>
      <c r="C170" s="502">
        <v>0</v>
      </c>
      <c r="D170" s="502">
        <v>0</v>
      </c>
      <c r="E170" s="502">
        <v>0</v>
      </c>
      <c r="F170" s="502">
        <v>0</v>
      </c>
      <c r="G170" s="502">
        <v>0</v>
      </c>
      <c r="H170" s="502">
        <v>0</v>
      </c>
      <c r="I170" s="502">
        <v>0</v>
      </c>
      <c r="J170" s="502">
        <v>0</v>
      </c>
      <c r="K170" s="502">
        <v>0</v>
      </c>
      <c r="L170" s="502">
        <v>0</v>
      </c>
      <c r="M170" s="502">
        <v>0</v>
      </c>
      <c r="N170" s="502">
        <v>0</v>
      </c>
      <c r="O170" s="502">
        <v>0</v>
      </c>
      <c r="P170" s="502">
        <v>0</v>
      </c>
      <c r="Q170" s="502">
        <v>0</v>
      </c>
      <c r="R170" s="502">
        <v>0</v>
      </c>
      <c r="S170" s="502">
        <v>0</v>
      </c>
      <c r="T170" s="502">
        <v>0</v>
      </c>
      <c r="U170" s="502">
        <v>0</v>
      </c>
      <c r="V170" s="502">
        <v>0</v>
      </c>
      <c r="W170" s="502">
        <v>0</v>
      </c>
      <c r="X170" s="502">
        <v>0</v>
      </c>
      <c r="Y170" s="502">
        <v>0</v>
      </c>
      <c r="Z170" s="502">
        <v>0</v>
      </c>
      <c r="AA170" s="502">
        <v>0</v>
      </c>
      <c r="AB170" s="502">
        <v>0</v>
      </c>
      <c r="AC170" s="502">
        <v>0</v>
      </c>
      <c r="AD170" s="502">
        <v>0</v>
      </c>
      <c r="AE170" s="502">
        <v>0</v>
      </c>
      <c r="AF170" s="502">
        <v>0</v>
      </c>
    </row>
    <row r="171" spans="1:32">
      <c r="A171" s="372"/>
      <c r="B171" s="72"/>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1:32">
      <c r="A172" s="372"/>
      <c r="B172" s="72"/>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row r="173" spans="1:32">
      <c r="A173" s="3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row>
  </sheetData>
  <dataConsolidate/>
  <mergeCells count="4">
    <mergeCell ref="A9:B9"/>
    <mergeCell ref="A10:B10"/>
    <mergeCell ref="A7:B7"/>
    <mergeCell ref="A8:B8"/>
  </mergeCells>
  <pageMargins left="1" right="0.5" top="0.75" bottom="0.75" header="0.5" footer="0.5"/>
  <pageSetup paperSize="5" scale="56" fitToWidth="5" fitToHeight="3" orientation="landscape" verticalDpi="300" r:id="rId1"/>
  <headerFooter alignWithMargins="0"/>
  <rowBreaks count="3" manualBreakCount="3">
    <brk id="49" max="31" man="1"/>
    <brk id="95" max="31" man="1"/>
    <brk id="130" max="31" man="1"/>
  </rowBreaks>
  <colBreaks count="1" manualBreakCount="1">
    <brk id="15" max="169"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5"/>
  <sheetViews>
    <sheetView tabSelected="1" view="pageBreakPreview" topLeftCell="B1" zoomScaleNormal="100" zoomScaleSheetLayoutView="100" workbookViewId="0">
      <selection activeCell="D9" sqref="D9"/>
    </sheetView>
  </sheetViews>
  <sheetFormatPr defaultColWidth="6.88671875" defaultRowHeight="15"/>
  <cols>
    <col min="1" max="1" width="22.33203125" style="227" customWidth="1"/>
    <col min="2" max="2" width="37" style="226" customWidth="1"/>
    <col min="3" max="3" width="3.77734375" style="227" customWidth="1"/>
    <col min="4" max="4" width="37.44140625" style="228" customWidth="1"/>
    <col min="5" max="5" width="3.77734375" style="227" customWidth="1"/>
    <col min="6" max="6" width="34.109375" style="226" customWidth="1"/>
    <col min="7" max="16384" width="6.88671875" style="225"/>
  </cols>
  <sheetData>
    <row r="1" spans="1:6" s="227" customFormat="1" ht="16.5" thickBot="1">
      <c r="A1" s="523" t="s">
        <v>330</v>
      </c>
      <c r="B1" s="524"/>
      <c r="C1" s="524"/>
      <c r="D1" s="525"/>
      <c r="E1" s="525"/>
      <c r="F1" s="526"/>
    </row>
    <row r="2" spans="1:6" ht="15.75" thickBot="1">
      <c r="A2" s="527" t="s">
        <v>329</v>
      </c>
      <c r="B2" s="528"/>
      <c r="C2" s="528"/>
      <c r="D2" s="528"/>
      <c r="E2" s="528"/>
      <c r="F2" s="529"/>
    </row>
    <row r="3" spans="1:6" ht="15.75" thickBot="1">
      <c r="A3" s="287" t="s">
        <v>328</v>
      </c>
      <c r="B3" s="282"/>
      <c r="C3" s="286"/>
      <c r="D3" s="285" t="s">
        <v>327</v>
      </c>
      <c r="E3" s="284"/>
      <c r="F3" s="283" t="s">
        <v>326</v>
      </c>
    </row>
    <row r="4" spans="1:6">
      <c r="A4" s="239" t="s">
        <v>430</v>
      </c>
      <c r="B4" s="514" t="s">
        <v>321</v>
      </c>
      <c r="C4" s="237"/>
      <c r="D4" s="517" t="s">
        <v>284</v>
      </c>
      <c r="E4" s="237"/>
      <c r="F4" s="520" t="s">
        <v>283</v>
      </c>
    </row>
    <row r="5" spans="1:6" ht="38.25">
      <c r="A5" s="513" t="s">
        <v>399</v>
      </c>
      <c r="B5" s="516" t="s">
        <v>421</v>
      </c>
      <c r="C5" s="279"/>
      <c r="D5" s="519"/>
      <c r="E5" s="512"/>
      <c r="F5" s="522" t="s">
        <v>422</v>
      </c>
    </row>
    <row r="6" spans="1:6" ht="25.5">
      <c r="A6" s="513" t="s">
        <v>398</v>
      </c>
      <c r="B6" s="516" t="s">
        <v>411</v>
      </c>
      <c r="C6" s="279"/>
      <c r="D6" s="519"/>
      <c r="E6" s="512"/>
      <c r="F6" s="522" t="s">
        <v>423</v>
      </c>
    </row>
    <row r="7" spans="1:6" ht="51">
      <c r="A7" s="513" t="s">
        <v>412</v>
      </c>
      <c r="B7" s="516" t="s">
        <v>413</v>
      </c>
      <c r="C7" s="279"/>
      <c r="D7" s="519"/>
      <c r="E7" s="512"/>
      <c r="F7" s="522" t="s">
        <v>425</v>
      </c>
    </row>
    <row r="8" spans="1:6" ht="51">
      <c r="A8" s="513" t="s">
        <v>431</v>
      </c>
      <c r="B8" s="516" t="s">
        <v>432</v>
      </c>
      <c r="C8" s="279"/>
      <c r="D8" s="519"/>
      <c r="E8" s="512"/>
      <c r="F8" s="522" t="s">
        <v>433</v>
      </c>
    </row>
    <row r="9" spans="1:6" ht="38.25">
      <c r="A9" s="513" t="s">
        <v>434</v>
      </c>
      <c r="B9" s="516" t="s">
        <v>435</v>
      </c>
      <c r="C9" s="279"/>
      <c r="D9" s="519"/>
      <c r="E9" s="512"/>
      <c r="F9" s="522" t="s">
        <v>436</v>
      </c>
    </row>
    <row r="10" spans="1:6" ht="38.25">
      <c r="A10" s="513" t="s">
        <v>414</v>
      </c>
      <c r="B10" s="516" t="s">
        <v>415</v>
      </c>
      <c r="C10" s="279"/>
      <c r="D10" s="519"/>
      <c r="E10" s="512"/>
      <c r="F10" s="522" t="s">
        <v>426</v>
      </c>
    </row>
    <row r="11" spans="1:6" ht="25.5">
      <c r="A11" s="513" t="s">
        <v>410</v>
      </c>
      <c r="B11" s="516" t="s">
        <v>416</v>
      </c>
      <c r="C11" s="279"/>
      <c r="D11" s="519"/>
      <c r="E11" s="512"/>
      <c r="F11" s="522" t="s">
        <v>424</v>
      </c>
    </row>
    <row r="12" spans="1:6" ht="38.25">
      <c r="A12" s="513" t="s">
        <v>418</v>
      </c>
      <c r="B12" s="516" t="s">
        <v>417</v>
      </c>
      <c r="C12" s="279"/>
      <c r="D12" s="519"/>
      <c r="E12" s="512"/>
      <c r="F12" s="522" t="s">
        <v>427</v>
      </c>
    </row>
    <row r="13" spans="1:6" ht="38.25">
      <c r="A13" s="513" t="s">
        <v>419</v>
      </c>
      <c r="B13" s="516" t="s">
        <v>420</v>
      </c>
      <c r="C13" s="279"/>
      <c r="D13" s="519"/>
      <c r="E13" s="512"/>
      <c r="F13" s="522" t="s">
        <v>428</v>
      </c>
    </row>
    <row r="14" spans="1:6" ht="15.75" thickBot="1">
      <c r="A14" s="239" t="s">
        <v>322</v>
      </c>
      <c r="B14" s="515" t="s">
        <v>321</v>
      </c>
      <c r="C14" s="237"/>
      <c r="D14" s="518" t="s">
        <v>284</v>
      </c>
      <c r="E14" s="237"/>
      <c r="F14" s="521" t="s">
        <v>283</v>
      </c>
    </row>
    <row r="15" spans="1:6" ht="51">
      <c r="A15" s="253" t="s">
        <v>320</v>
      </c>
      <c r="B15" s="244" t="s">
        <v>319</v>
      </c>
      <c r="C15" s="252"/>
      <c r="D15" s="242"/>
      <c r="E15" s="254"/>
      <c r="F15" s="240" t="s">
        <v>318</v>
      </c>
    </row>
    <row r="16" spans="1:6">
      <c r="A16" s="273" t="s">
        <v>317</v>
      </c>
      <c r="B16" s="272" t="s">
        <v>316</v>
      </c>
      <c r="C16" s="243"/>
      <c r="D16" s="271"/>
      <c r="E16" s="264"/>
      <c r="F16" s="270" t="s">
        <v>357</v>
      </c>
    </row>
    <row r="17" spans="1:6" ht="26.25">
      <c r="A17" s="268"/>
      <c r="B17" s="266" t="s">
        <v>315</v>
      </c>
      <c r="C17" s="243"/>
      <c r="D17" s="265"/>
      <c r="E17" s="264"/>
      <c r="F17" s="263" t="s">
        <v>314</v>
      </c>
    </row>
    <row r="18" spans="1:6">
      <c r="A18" s="268"/>
      <c r="B18" s="266" t="s">
        <v>313</v>
      </c>
      <c r="C18" s="243"/>
      <c r="D18" s="265"/>
      <c r="E18" s="264"/>
      <c r="F18" s="263" t="s">
        <v>312</v>
      </c>
    </row>
    <row r="19" spans="1:6" ht="26.25">
      <c r="A19" s="267"/>
      <c r="B19" s="266" t="s">
        <v>311</v>
      </c>
      <c r="C19" s="243"/>
      <c r="D19" s="265"/>
      <c r="E19" s="264"/>
      <c r="F19" s="263" t="s">
        <v>310</v>
      </c>
    </row>
    <row r="20" spans="1:6">
      <c r="A20" s="269" t="s">
        <v>309</v>
      </c>
      <c r="B20" s="266" t="s">
        <v>308</v>
      </c>
      <c r="C20" s="243"/>
      <c r="D20" s="265"/>
      <c r="E20" s="264"/>
      <c r="F20" s="263" t="s">
        <v>358</v>
      </c>
    </row>
    <row r="21" spans="1:6">
      <c r="A21" s="268"/>
      <c r="B21" s="266" t="s">
        <v>307</v>
      </c>
      <c r="C21" s="243"/>
      <c r="D21" s="265"/>
      <c r="E21" s="264"/>
      <c r="F21" s="263" t="s">
        <v>359</v>
      </c>
    </row>
    <row r="22" spans="1:6">
      <c r="A22" s="268"/>
      <c r="B22" s="266" t="s">
        <v>306</v>
      </c>
      <c r="C22" s="243"/>
      <c r="D22" s="265"/>
      <c r="E22" s="264"/>
      <c r="F22" s="263" t="s">
        <v>305</v>
      </c>
    </row>
    <row r="23" spans="1:6" ht="26.25">
      <c r="A23" s="267"/>
      <c r="B23" s="266" t="s">
        <v>304</v>
      </c>
      <c r="C23" s="243"/>
      <c r="D23" s="265"/>
      <c r="E23" s="264"/>
      <c r="F23" s="263" t="s">
        <v>303</v>
      </c>
    </row>
    <row r="24" spans="1:6" s="256" customFormat="1" ht="15.75" thickBot="1">
      <c r="A24" s="262" t="s">
        <v>302</v>
      </c>
      <c r="B24" s="261" t="s">
        <v>301</v>
      </c>
      <c r="C24" s="260"/>
      <c r="D24" s="259"/>
      <c r="E24" s="258"/>
      <c r="F24" s="257" t="s">
        <v>300</v>
      </c>
    </row>
    <row r="25" spans="1:6" ht="15.75" thickBot="1">
      <c r="A25" s="276" t="s">
        <v>397</v>
      </c>
      <c r="B25" s="282" t="s">
        <v>321</v>
      </c>
      <c r="C25" s="280"/>
      <c r="D25" s="281" t="s">
        <v>284</v>
      </c>
      <c r="E25" s="280"/>
      <c r="F25" s="234" t="s">
        <v>283</v>
      </c>
    </row>
    <row r="26" spans="1:6" ht="77.25" thickBot="1">
      <c r="A26" s="253" t="s">
        <v>325</v>
      </c>
      <c r="B26" s="275" t="s">
        <v>324</v>
      </c>
      <c r="C26" s="279"/>
      <c r="D26" s="278"/>
      <c r="E26" s="274"/>
      <c r="F26" s="277" t="s">
        <v>323</v>
      </c>
    </row>
    <row r="27" spans="1:6" ht="15.75" thickBot="1">
      <c r="A27" s="239" t="s">
        <v>299</v>
      </c>
      <c r="B27" s="238"/>
      <c r="C27" s="237"/>
      <c r="D27" s="236" t="s">
        <v>284</v>
      </c>
      <c r="E27" s="255"/>
      <c r="F27" s="234" t="s">
        <v>283</v>
      </c>
    </row>
    <row r="28" spans="1:6" ht="26.25" thickBot="1">
      <c r="A28" s="253" t="s">
        <v>298</v>
      </c>
      <c r="B28" s="244" t="s">
        <v>297</v>
      </c>
      <c r="C28" s="252"/>
      <c r="D28" s="242"/>
      <c r="E28" s="254"/>
      <c r="F28" s="250" t="s">
        <v>296</v>
      </c>
    </row>
    <row r="29" spans="1:6" ht="38.25">
      <c r="A29" s="253" t="s">
        <v>295</v>
      </c>
      <c r="B29" s="244" t="s">
        <v>294</v>
      </c>
      <c r="C29" s="252"/>
      <c r="D29" s="242"/>
      <c r="E29" s="254"/>
      <c r="F29" s="250" t="s">
        <v>293</v>
      </c>
    </row>
    <row r="30" spans="1:6" ht="39" thickBot="1">
      <c r="A30" s="253" t="s">
        <v>292</v>
      </c>
      <c r="B30" s="244" t="s">
        <v>291</v>
      </c>
      <c r="C30" s="252"/>
      <c r="D30" s="242"/>
      <c r="E30" s="251"/>
      <c r="F30" s="250" t="s">
        <v>290</v>
      </c>
    </row>
    <row r="31" spans="1:6" ht="15.75" thickBot="1">
      <c r="A31" s="239" t="s">
        <v>289</v>
      </c>
      <c r="B31" s="238"/>
      <c r="C31" s="237"/>
      <c r="D31" s="236" t="s">
        <v>284</v>
      </c>
      <c r="E31" s="246"/>
      <c r="F31" s="234" t="s">
        <v>283</v>
      </c>
    </row>
    <row r="32" spans="1:6" ht="26.25">
      <c r="A32" s="245" t="s">
        <v>394</v>
      </c>
      <c r="B32" s="244" t="s">
        <v>288</v>
      </c>
      <c r="C32" s="243"/>
      <c r="D32" s="242"/>
      <c r="E32" s="241"/>
      <c r="F32" s="240" t="s">
        <v>393</v>
      </c>
    </row>
    <row r="33" spans="1:6" ht="49.5" customHeight="1" thickBot="1">
      <c r="A33" s="245" t="s">
        <v>287</v>
      </c>
      <c r="B33" s="244" t="s">
        <v>286</v>
      </c>
      <c r="C33" s="243"/>
      <c r="D33" s="249"/>
      <c r="E33" s="248"/>
      <c r="F33" s="247" t="s">
        <v>429</v>
      </c>
    </row>
    <row r="34" spans="1:6" ht="15.75" thickBot="1">
      <c r="A34" s="239" t="s">
        <v>285</v>
      </c>
      <c r="B34" s="238"/>
      <c r="C34" s="237"/>
      <c r="D34" s="236" t="s">
        <v>284</v>
      </c>
      <c r="E34" s="235"/>
      <c r="F34" s="234" t="s">
        <v>283</v>
      </c>
    </row>
    <row r="35" spans="1:6" ht="15.75" thickBot="1">
      <c r="A35" s="233" t="s">
        <v>282</v>
      </c>
      <c r="B35" s="232" t="s">
        <v>281</v>
      </c>
      <c r="C35" s="230"/>
      <c r="D35" s="231"/>
      <c r="E35" s="230"/>
      <c r="F35" s="229" t="s">
        <v>280</v>
      </c>
    </row>
  </sheetData>
  <mergeCells count="2">
    <mergeCell ref="A1:F1"/>
    <mergeCell ref="A2:F2"/>
  </mergeCells>
  <pageMargins left="0.25" right="0.25" top="0.5" bottom="0.5" header="0.3" footer="0.3"/>
  <pageSetup scale="53" fitToHeight="0" orientation="portrait" horizontalDpi="300" verticalDpi="3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62"/>
  <sheetViews>
    <sheetView view="pageBreakPreview" zoomScale="85" zoomScaleNormal="100" zoomScaleSheetLayoutView="85" workbookViewId="0">
      <selection activeCell="E58" sqref="E58"/>
    </sheetView>
  </sheetViews>
  <sheetFormatPr defaultColWidth="8.6640625" defaultRowHeight="12.75"/>
  <cols>
    <col min="1" max="1" width="33.33203125" style="129" customWidth="1"/>
    <col min="2" max="2" width="15.21875" style="129" bestFit="1" customWidth="1"/>
    <col min="3" max="3" width="9.109375" style="129" bestFit="1" customWidth="1"/>
    <col min="4" max="4" width="17.44140625" style="129" bestFit="1" customWidth="1"/>
    <col min="5" max="5" width="12.44140625" style="129" customWidth="1"/>
    <col min="6" max="6" width="8.5546875" style="129" customWidth="1"/>
    <col min="7" max="7" width="14.5546875" style="129" hidden="1" customWidth="1"/>
    <col min="8" max="16384" width="8.6640625" style="129"/>
  </cols>
  <sheetData>
    <row r="1" spans="1:8" ht="15.75">
      <c r="A1" s="538" t="s">
        <v>346</v>
      </c>
      <c r="B1" s="539"/>
      <c r="C1" s="539"/>
      <c r="D1" s="539"/>
      <c r="E1" s="540"/>
      <c r="F1" s="128"/>
      <c r="G1" s="128"/>
      <c r="H1" s="128"/>
    </row>
    <row r="2" spans="1:8" ht="21" customHeight="1">
      <c r="A2" s="337" t="s">
        <v>345</v>
      </c>
      <c r="B2" s="145"/>
      <c r="C2" s="145"/>
      <c r="D2" s="145"/>
      <c r="E2" s="162"/>
      <c r="F2" s="128"/>
      <c r="G2" s="128"/>
      <c r="H2" s="128"/>
    </row>
    <row r="3" spans="1:8" ht="15" customHeight="1">
      <c r="A3" s="290" t="s">
        <v>257</v>
      </c>
      <c r="B3" s="289"/>
      <c r="C3" s="289"/>
      <c r="D3" s="533" t="str">
        <f>'1. Key General Assumptions'!D3</f>
        <v>YOUR TEAM'S INFO HERE</v>
      </c>
      <c r="E3" s="534"/>
    </row>
    <row r="4" spans="1:8">
      <c r="A4" s="143"/>
      <c r="B4" s="144"/>
      <c r="C4" s="545"/>
      <c r="D4" s="545"/>
      <c r="E4" s="510"/>
      <c r="G4" s="129" t="s">
        <v>336</v>
      </c>
    </row>
    <row r="5" spans="1:8">
      <c r="A5" s="290" t="s">
        <v>388</v>
      </c>
      <c r="B5" s="548" t="s">
        <v>387</v>
      </c>
      <c r="C5" s="549"/>
      <c r="D5" s="546" t="s">
        <v>386</v>
      </c>
      <c r="E5" s="547"/>
    </row>
    <row r="6" spans="1:8">
      <c r="A6" s="305" t="s">
        <v>255</v>
      </c>
      <c r="B6" s="299"/>
      <c r="C6" s="299"/>
      <c r="D6" s="299"/>
      <c r="E6" s="317"/>
    </row>
    <row r="7" spans="1:8">
      <c r="A7" s="305" t="s">
        <v>212</v>
      </c>
      <c r="B7" s="299"/>
      <c r="C7" s="299"/>
      <c r="D7" s="299"/>
      <c r="E7" s="336"/>
    </row>
    <row r="8" spans="1:8">
      <c r="A8" s="160" t="s">
        <v>344</v>
      </c>
      <c r="B8" s="295"/>
      <c r="C8" s="295"/>
      <c r="D8" s="295"/>
      <c r="E8" s="335" t="e">
        <f>(E6/E7)</f>
        <v>#DIV/0!</v>
      </c>
    </row>
    <row r="9" spans="1:8">
      <c r="A9" s="160" t="s">
        <v>213</v>
      </c>
      <c r="B9" s="295"/>
      <c r="C9" s="295"/>
      <c r="D9" s="295"/>
      <c r="E9" s="334"/>
    </row>
    <row r="10" spans="1:8">
      <c r="A10" s="160" t="s">
        <v>343</v>
      </c>
      <c r="B10" s="295"/>
      <c r="C10" s="295"/>
      <c r="D10" s="295"/>
      <c r="E10" s="317"/>
    </row>
    <row r="11" spans="1:8">
      <c r="A11" s="166" t="s">
        <v>254</v>
      </c>
      <c r="B11" s="333"/>
      <c r="C11" s="333"/>
      <c r="D11" s="333"/>
      <c r="E11" s="317"/>
    </row>
    <row r="12" spans="1:8">
      <c r="A12" s="331" t="s">
        <v>342</v>
      </c>
      <c r="B12" s="295"/>
      <c r="C12" s="295"/>
      <c r="D12" s="295"/>
      <c r="E12" s="330"/>
    </row>
    <row r="13" spans="1:8">
      <c r="A13" s="331" t="s">
        <v>341</v>
      </c>
      <c r="B13" s="295"/>
      <c r="C13" s="295"/>
      <c r="D13" s="295"/>
      <c r="E13" s="332"/>
      <c r="G13" s="511" t="s">
        <v>386</v>
      </c>
      <c r="H13" s="129" t="s">
        <v>336</v>
      </c>
    </row>
    <row r="14" spans="1:8">
      <c r="A14" s="331" t="s">
        <v>340</v>
      </c>
      <c r="B14" s="295"/>
      <c r="C14" s="295"/>
      <c r="D14" s="295"/>
      <c r="E14" s="330"/>
      <c r="G14" s="129" t="s">
        <v>384</v>
      </c>
      <c r="H14" s="129" t="s">
        <v>336</v>
      </c>
    </row>
    <row r="15" spans="1:8">
      <c r="A15" s="305"/>
      <c r="B15" s="304"/>
      <c r="C15" s="303"/>
      <c r="D15" s="303"/>
      <c r="E15" s="302"/>
      <c r="G15" s="129" t="s">
        <v>385</v>
      </c>
      <c r="H15" s="129" t="s">
        <v>336</v>
      </c>
    </row>
    <row r="16" spans="1:8">
      <c r="A16" s="290" t="s">
        <v>339</v>
      </c>
      <c r="B16" s="329" t="s">
        <v>407</v>
      </c>
      <c r="C16" s="329" t="s">
        <v>408</v>
      </c>
      <c r="D16" s="329" t="s">
        <v>406</v>
      </c>
      <c r="E16" s="328" t="s">
        <v>405</v>
      </c>
    </row>
    <row r="17" spans="1:8">
      <c r="A17" s="165" t="s">
        <v>377</v>
      </c>
      <c r="B17" s="326">
        <v>0</v>
      </c>
      <c r="C17" s="161">
        <v>0</v>
      </c>
      <c r="D17" s="325">
        <v>0</v>
      </c>
      <c r="E17" s="324">
        <v>0</v>
      </c>
    </row>
    <row r="18" spans="1:8">
      <c r="A18" s="135" t="s">
        <v>338</v>
      </c>
      <c r="B18" s="326">
        <v>0</v>
      </c>
      <c r="C18" s="161">
        <v>0</v>
      </c>
      <c r="D18" s="325">
        <v>0</v>
      </c>
      <c r="E18" s="324">
        <v>0</v>
      </c>
    </row>
    <row r="19" spans="1:8">
      <c r="A19" s="135" t="s">
        <v>403</v>
      </c>
      <c r="B19" s="326">
        <v>0</v>
      </c>
      <c r="C19" s="161">
        <v>0</v>
      </c>
      <c r="D19" s="325">
        <v>0</v>
      </c>
      <c r="E19" s="324">
        <v>0</v>
      </c>
    </row>
    <row r="20" spans="1:8">
      <c r="A20" s="327" t="s">
        <v>404</v>
      </c>
      <c r="B20" s="326">
        <v>0</v>
      </c>
      <c r="C20" s="161">
        <v>0</v>
      </c>
      <c r="D20" s="325">
        <v>0</v>
      </c>
      <c r="E20" s="324">
        <v>0</v>
      </c>
    </row>
    <row r="21" spans="1:8">
      <c r="A21" s="135" t="s">
        <v>14</v>
      </c>
      <c r="B21" s="326">
        <v>0</v>
      </c>
      <c r="C21" s="161">
        <v>0</v>
      </c>
      <c r="D21" s="325">
        <v>0</v>
      </c>
      <c r="E21" s="324">
        <v>0</v>
      </c>
    </row>
    <row r="22" spans="1:8">
      <c r="A22" s="323" t="s">
        <v>337</v>
      </c>
      <c r="B22" s="321">
        <f>SUM(B17:B21)</f>
        <v>0</v>
      </c>
      <c r="C22" s="322"/>
      <c r="D22" s="321">
        <f>SUM(D17:D21)</f>
        <v>0</v>
      </c>
      <c r="E22" s="320"/>
      <c r="G22" s="129" t="s">
        <v>336</v>
      </c>
      <c r="H22" s="129" t="s">
        <v>336</v>
      </c>
    </row>
    <row r="23" spans="1:8">
      <c r="A23" s="305"/>
      <c r="B23" s="304"/>
      <c r="C23" s="303"/>
      <c r="D23" s="303"/>
      <c r="E23" s="302"/>
    </row>
    <row r="24" spans="1:8">
      <c r="A24" s="290" t="s">
        <v>206</v>
      </c>
      <c r="B24" s="289"/>
      <c r="C24" s="289"/>
      <c r="D24" s="289"/>
      <c r="E24" s="319"/>
    </row>
    <row r="25" spans="1:8">
      <c r="A25" s="305" t="s">
        <v>400</v>
      </c>
      <c r="B25" s="300"/>
      <c r="C25" s="300"/>
      <c r="D25" s="318"/>
      <c r="E25" s="317"/>
    </row>
    <row r="26" spans="1:8">
      <c r="A26" s="543" t="s">
        <v>401</v>
      </c>
      <c r="B26" s="544"/>
      <c r="C26" s="300"/>
      <c r="D26" s="318"/>
      <c r="E26" s="317"/>
    </row>
    <row r="27" spans="1:8">
      <c r="A27" s="305" t="s">
        <v>378</v>
      </c>
      <c r="B27" s="535" t="s">
        <v>379</v>
      </c>
      <c r="C27" s="536"/>
      <c r="D27" s="536"/>
      <c r="E27" s="537"/>
    </row>
    <row r="28" spans="1:8">
      <c r="A28" s="305"/>
      <c r="B28" s="535"/>
      <c r="C28" s="536"/>
      <c r="D28" s="536"/>
      <c r="E28" s="537"/>
    </row>
    <row r="29" spans="1:8">
      <c r="A29" s="160" t="s">
        <v>242</v>
      </c>
      <c r="B29" s="296"/>
      <c r="C29" s="296"/>
      <c r="D29" s="316"/>
      <c r="E29" s="311"/>
    </row>
    <row r="30" spans="1:8">
      <c r="A30" s="307" t="s">
        <v>209</v>
      </c>
      <c r="B30" s="315"/>
      <c r="C30" s="314"/>
      <c r="D30" s="313"/>
      <c r="E30" s="312" t="e">
        <f>(E29/(SUM(E29,E33,E37)))</f>
        <v>#DIV/0!</v>
      </c>
    </row>
    <row r="31" spans="1:8">
      <c r="A31" s="163" t="s">
        <v>245</v>
      </c>
      <c r="B31" s="535" t="s">
        <v>226</v>
      </c>
      <c r="C31" s="536"/>
      <c r="D31" s="536"/>
      <c r="E31" s="537"/>
    </row>
    <row r="32" spans="1:8">
      <c r="A32" s="134"/>
      <c r="B32" s="535"/>
      <c r="C32" s="536"/>
      <c r="D32" s="536"/>
      <c r="E32" s="537"/>
    </row>
    <row r="33" spans="1:5">
      <c r="A33" s="134" t="s">
        <v>243</v>
      </c>
      <c r="B33" s="310"/>
      <c r="C33" s="309"/>
      <c r="D33" s="309"/>
      <c r="E33" s="311"/>
    </row>
    <row r="34" spans="1:5">
      <c r="A34" s="134" t="s">
        <v>209</v>
      </c>
      <c r="B34" s="310"/>
      <c r="C34" s="309"/>
      <c r="D34" s="309"/>
      <c r="E34" s="308" t="e">
        <f>(E33/(SUM(E29,E33,E37)))</f>
        <v>#DIV/0!</v>
      </c>
    </row>
    <row r="35" spans="1:5">
      <c r="A35" s="134" t="s">
        <v>246</v>
      </c>
      <c r="B35" s="535" t="s">
        <v>224</v>
      </c>
      <c r="C35" s="536"/>
      <c r="D35" s="536"/>
      <c r="E35" s="537"/>
    </row>
    <row r="36" spans="1:5">
      <c r="A36" s="134"/>
      <c r="B36" s="535"/>
      <c r="C36" s="536"/>
      <c r="D36" s="536"/>
      <c r="E36" s="537"/>
    </row>
    <row r="37" spans="1:5">
      <c r="A37" s="134" t="s">
        <v>248</v>
      </c>
      <c r="B37" s="310"/>
      <c r="C37" s="309"/>
      <c r="D37" s="309"/>
      <c r="E37" s="311"/>
    </row>
    <row r="38" spans="1:5">
      <c r="A38" s="134" t="s">
        <v>209</v>
      </c>
      <c r="B38" s="310"/>
      <c r="C38" s="309"/>
      <c r="D38" s="309"/>
      <c r="E38" s="308" t="e">
        <f>(E37/(SUM(E29,E33,E37)))</f>
        <v>#DIV/0!</v>
      </c>
    </row>
    <row r="39" spans="1:5">
      <c r="A39" s="134" t="s">
        <v>247</v>
      </c>
      <c r="B39" s="535" t="s">
        <v>225</v>
      </c>
      <c r="C39" s="536"/>
      <c r="D39" s="536"/>
      <c r="E39" s="537"/>
    </row>
    <row r="40" spans="1:5">
      <c r="A40" s="134"/>
      <c r="B40" s="535"/>
      <c r="C40" s="536"/>
      <c r="D40" s="536"/>
      <c r="E40" s="537"/>
    </row>
    <row r="41" spans="1:5">
      <c r="A41" s="541"/>
      <c r="B41" s="542"/>
      <c r="C41" s="542"/>
      <c r="D41" s="219"/>
      <c r="E41" s="164"/>
    </row>
    <row r="42" spans="1:5">
      <c r="A42" s="307" t="s">
        <v>207</v>
      </c>
      <c r="B42" s="535" t="s">
        <v>335</v>
      </c>
      <c r="C42" s="536"/>
      <c r="D42" s="536"/>
      <c r="E42" s="537"/>
    </row>
    <row r="43" spans="1:5">
      <c r="A43" s="306"/>
      <c r="B43" s="535"/>
      <c r="C43" s="536"/>
      <c r="D43" s="536"/>
      <c r="E43" s="537"/>
    </row>
    <row r="44" spans="1:5">
      <c r="A44" s="306"/>
      <c r="B44" s="535"/>
      <c r="C44" s="536"/>
      <c r="D44" s="536"/>
      <c r="E44" s="537"/>
    </row>
    <row r="45" spans="1:5">
      <c r="A45" s="163"/>
      <c r="B45" s="535"/>
      <c r="C45" s="536"/>
      <c r="D45" s="536"/>
      <c r="E45" s="537"/>
    </row>
    <row r="46" spans="1:5">
      <c r="A46" s="307" t="s">
        <v>244</v>
      </c>
      <c r="B46" s="535" t="s">
        <v>402</v>
      </c>
      <c r="C46" s="536"/>
      <c r="D46" s="536"/>
      <c r="E46" s="537"/>
    </row>
    <row r="47" spans="1:5">
      <c r="A47" s="306"/>
      <c r="B47" s="535"/>
      <c r="C47" s="536"/>
      <c r="D47" s="536"/>
      <c r="E47" s="537"/>
    </row>
    <row r="48" spans="1:5">
      <c r="A48" s="306"/>
      <c r="B48" s="535"/>
      <c r="C48" s="536"/>
      <c r="D48" s="536"/>
      <c r="E48" s="537"/>
    </row>
    <row r="49" spans="1:5">
      <c r="A49" s="163"/>
      <c r="B49" s="535"/>
      <c r="C49" s="536"/>
      <c r="D49" s="536"/>
      <c r="E49" s="537"/>
    </row>
    <row r="50" spans="1:5">
      <c r="A50" s="305"/>
      <c r="B50" s="304"/>
      <c r="C50" s="303"/>
      <c r="D50" s="303"/>
      <c r="E50" s="302"/>
    </row>
    <row r="51" spans="1:5">
      <c r="A51" s="290" t="s">
        <v>214</v>
      </c>
      <c r="B51" s="289"/>
      <c r="C51" s="289"/>
      <c r="D51" s="289"/>
      <c r="E51" s="288"/>
    </row>
    <row r="52" spans="1:5" ht="15" customHeight="1">
      <c r="A52" s="301" t="s">
        <v>215</v>
      </c>
      <c r="B52" s="300"/>
      <c r="C52" s="300"/>
      <c r="D52" s="299"/>
      <c r="E52" s="298"/>
    </row>
    <row r="53" spans="1:5" ht="15" customHeight="1">
      <c r="A53" s="297" t="s">
        <v>334</v>
      </c>
      <c r="B53" s="296"/>
      <c r="C53" s="296"/>
      <c r="D53" s="295"/>
      <c r="E53" s="294"/>
    </row>
    <row r="54" spans="1:5" ht="15" customHeight="1">
      <c r="A54" s="297" t="s">
        <v>333</v>
      </c>
      <c r="B54" s="296"/>
      <c r="C54" s="296"/>
      <c r="D54" s="295"/>
      <c r="E54" s="294"/>
    </row>
    <row r="55" spans="1:5" ht="15.75" customHeight="1">
      <c r="A55" s="297" t="s">
        <v>256</v>
      </c>
      <c r="B55" s="296"/>
      <c r="C55" s="296"/>
      <c r="D55" s="295"/>
      <c r="E55" s="294"/>
    </row>
    <row r="56" spans="1:5">
      <c r="A56" s="133" t="s">
        <v>210</v>
      </c>
      <c r="B56" s="217"/>
      <c r="C56" s="217"/>
      <c r="D56" s="131"/>
      <c r="E56" s="293">
        <f>SUM(E53-(SUM(E54:E55)))</f>
        <v>0</v>
      </c>
    </row>
    <row r="57" spans="1:5">
      <c r="A57" s="216"/>
      <c r="B57" s="217"/>
      <c r="C57" s="217"/>
      <c r="D57" s="217"/>
      <c r="E57" s="218"/>
    </row>
    <row r="58" spans="1:5">
      <c r="A58" s="133" t="s">
        <v>332</v>
      </c>
      <c r="B58" s="217"/>
      <c r="C58" s="217"/>
      <c r="D58" s="292"/>
      <c r="E58" s="291" t="e">
        <f>((E53-E54)/E6)</f>
        <v>#DIV/0!</v>
      </c>
    </row>
    <row r="59" spans="1:5">
      <c r="A59" s="216"/>
      <c r="B59" s="217"/>
      <c r="C59" s="217"/>
      <c r="D59" s="217"/>
      <c r="E59" s="132"/>
    </row>
    <row r="60" spans="1:5">
      <c r="A60" s="290" t="s">
        <v>216</v>
      </c>
      <c r="B60" s="289"/>
      <c r="C60" s="289"/>
      <c r="D60" s="289"/>
      <c r="E60" s="288"/>
    </row>
    <row r="61" spans="1:5">
      <c r="A61" s="130" t="s">
        <v>331</v>
      </c>
      <c r="B61" s="131"/>
      <c r="C61" s="131"/>
      <c r="D61" s="131"/>
      <c r="E61" s="132"/>
    </row>
    <row r="62" spans="1:5" ht="72" customHeight="1" thickBot="1">
      <c r="A62" s="530"/>
      <c r="B62" s="531"/>
      <c r="C62" s="531"/>
      <c r="D62" s="531"/>
      <c r="E62" s="532"/>
    </row>
  </sheetData>
  <mergeCells count="14">
    <mergeCell ref="A62:E62"/>
    <mergeCell ref="D3:E3"/>
    <mergeCell ref="B31:E32"/>
    <mergeCell ref="A1:E1"/>
    <mergeCell ref="A41:C41"/>
    <mergeCell ref="B35:E36"/>
    <mergeCell ref="B39:E40"/>
    <mergeCell ref="B42:E45"/>
    <mergeCell ref="B46:E49"/>
    <mergeCell ref="B27:E28"/>
    <mergeCell ref="A26:B26"/>
    <mergeCell ref="C4:D4"/>
    <mergeCell ref="D5:E5"/>
    <mergeCell ref="B5:C5"/>
  </mergeCells>
  <dataValidations disablePrompts="1" xWindow="385" yWindow="276" count="3">
    <dataValidation type="custom" showInputMessage="1" showErrorMessage="1" errorTitle="Error" error="Please enter Purchase Price OR Lease Payments, not both. If you are submitting a proposal for both scenarios, please complete seperate RFP Workbook" sqref="E25">
      <formula1>E26=""</formula1>
    </dataValidation>
    <dataValidation type="custom" showInputMessage="1" showErrorMessage="1" errorTitle="Error" error="Please enter Purchase Price OR Lease Payments, not both. If you are submitting a proposal for both scenarios, please complete seperate RFP Workbook" sqref="E26">
      <formula1>E25=""</formula1>
    </dataValidation>
    <dataValidation type="list" showInputMessage="1" showErrorMessage="1" promptTitle="Purchase Option (Select One)" sqref="D5:E5">
      <formula1>$G$13:$G$15</formula1>
    </dataValidation>
  </dataValidations>
  <pageMargins left="0.7" right="0.7" top="0.75" bottom="0.75" header="0.3" footer="0.3"/>
  <pageSetup scale="80" orientation="portrait" horizontalDpi="300" verticalDpi="300" r:id="rId1"/>
  <ignoredErrors>
    <ignoredError sqref="E8 E30 E34 E38" evalError="1"/>
  </ignoredErrors>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4"/>
    <pageSetUpPr autoPageBreaks="0" fitToPage="1"/>
  </sheetPr>
  <dimension ref="A1:AJ159"/>
  <sheetViews>
    <sheetView showOutlineSymbols="0" view="pageBreakPreview" topLeftCell="A34" zoomScaleNormal="100" zoomScaleSheetLayoutView="100" workbookViewId="0">
      <selection activeCell="A28" sqref="A28"/>
    </sheetView>
  </sheetViews>
  <sheetFormatPr defaultColWidth="2.6640625" defaultRowHeight="12.75"/>
  <cols>
    <col min="1" max="1" width="17.33203125" style="170" customWidth="1"/>
    <col min="2" max="2" width="10.44140625" style="170" customWidth="1"/>
    <col min="3" max="3" width="7.88671875" style="170" customWidth="1"/>
    <col min="4" max="5" width="9.77734375" style="170" customWidth="1"/>
    <col min="6" max="6" width="10.77734375" style="170" customWidth="1"/>
    <col min="7" max="7" width="10.33203125" style="170" customWidth="1"/>
    <col min="8" max="8" width="4.109375" style="170" customWidth="1"/>
    <col min="9" max="9" width="12.44140625" style="170" customWidth="1"/>
    <col min="10" max="10" width="12.33203125" style="170" customWidth="1"/>
    <col min="11" max="11" width="12.44140625" style="170" customWidth="1"/>
    <col min="12" max="14" width="12.6640625" style="170" customWidth="1"/>
    <col min="15" max="15" width="11.6640625" style="170" customWidth="1"/>
    <col min="16" max="16" width="10.6640625" style="170" customWidth="1"/>
    <col min="17" max="18" width="11.6640625" style="170" customWidth="1"/>
    <col min="19" max="20" width="12.6640625" style="170" customWidth="1"/>
    <col min="21" max="22" width="10.6640625" style="170" customWidth="1"/>
    <col min="23" max="23" width="11.6640625" style="170" customWidth="1"/>
    <col min="24" max="24" width="9.6640625" style="170" customWidth="1"/>
    <col min="25" max="25" width="10.6640625" style="170" customWidth="1"/>
    <col min="26" max="27" width="11.6640625" style="170" customWidth="1"/>
    <col min="28" max="28" width="10.6640625" style="170" customWidth="1"/>
    <col min="29" max="29" width="2.6640625" style="170" customWidth="1"/>
    <col min="30" max="30" width="19.6640625" style="170" customWidth="1"/>
    <col min="31" max="31" width="12.6640625" style="170" customWidth="1"/>
    <col min="32" max="32" width="13.6640625" style="170" customWidth="1"/>
    <col min="33" max="16384" width="2.6640625" style="170"/>
  </cols>
  <sheetData>
    <row r="1" spans="1:33" ht="16.5" thickBot="1">
      <c r="A1" s="136" t="s">
        <v>182</v>
      </c>
      <c r="B1" s="167"/>
      <c r="C1" s="167"/>
      <c r="D1" s="168"/>
      <c r="E1" s="559" t="s">
        <v>177</v>
      </c>
      <c r="F1" s="560"/>
      <c r="G1" s="169"/>
      <c r="I1" s="171"/>
      <c r="J1" s="171"/>
      <c r="K1" s="171"/>
      <c r="L1" s="171"/>
      <c r="M1" s="171"/>
      <c r="N1" s="171"/>
      <c r="O1" s="171"/>
      <c r="P1" s="171"/>
      <c r="Q1" s="171"/>
      <c r="R1" s="171"/>
      <c r="S1" s="171"/>
      <c r="T1" s="171"/>
      <c r="U1" s="171"/>
      <c r="V1" s="171"/>
      <c r="W1" s="171"/>
      <c r="X1" s="171"/>
      <c r="Y1" s="171"/>
      <c r="AA1" s="171"/>
      <c r="AB1" s="171"/>
      <c r="AC1" s="171"/>
      <c r="AD1" s="171"/>
      <c r="AE1" s="171"/>
      <c r="AF1" s="171"/>
      <c r="AG1" s="171"/>
    </row>
    <row r="2" spans="1:33" ht="15.75">
      <c r="A2" s="137" t="s">
        <v>0</v>
      </c>
      <c r="B2" s="172" t="str">
        <f>'1. Key General Assumptions'!D3</f>
        <v>YOUR TEAM'S INFO HERE</v>
      </c>
      <c r="C2" s="172"/>
      <c r="D2" s="172"/>
      <c r="E2" s="172"/>
      <c r="F2" s="173"/>
      <c r="G2" s="174"/>
      <c r="I2" s="171"/>
      <c r="J2" s="171"/>
      <c r="K2" s="171"/>
      <c r="L2" s="171"/>
      <c r="M2" s="171"/>
      <c r="N2" s="171"/>
      <c r="O2" s="171"/>
      <c r="P2" s="171"/>
      <c r="Q2" s="171"/>
      <c r="R2" s="171"/>
      <c r="S2" s="171"/>
      <c r="T2" s="171"/>
      <c r="U2" s="171"/>
      <c r="V2" s="171"/>
      <c r="W2" s="171"/>
      <c r="X2" s="171"/>
      <c r="Y2" s="171"/>
      <c r="AA2" s="171"/>
      <c r="AB2" s="171"/>
      <c r="AC2" s="171"/>
      <c r="AD2" s="171"/>
      <c r="AE2" s="171"/>
      <c r="AF2" s="171"/>
      <c r="AG2" s="171"/>
    </row>
    <row r="3" spans="1:33" ht="15.75">
      <c r="A3" s="138" t="s">
        <v>190</v>
      </c>
      <c r="B3" s="176">
        <f>'2. Key Financial Assumptions'!E7</f>
        <v>0</v>
      </c>
      <c r="C3" s="173"/>
      <c r="D3" s="175" t="s">
        <v>189</v>
      </c>
      <c r="E3" s="173"/>
      <c r="F3" s="206">
        <f>IF(B3=0,0,B59/B3)</f>
        <v>0</v>
      </c>
      <c r="G3" s="174"/>
      <c r="I3" s="171"/>
      <c r="J3" s="171"/>
      <c r="K3" s="171"/>
      <c r="L3" s="171"/>
      <c r="M3" s="171"/>
      <c r="N3" s="171"/>
      <c r="O3" s="171"/>
      <c r="P3" s="171"/>
      <c r="Q3" s="171"/>
      <c r="R3" s="171"/>
      <c r="S3" s="171"/>
      <c r="T3" s="171"/>
      <c r="U3" s="171"/>
      <c r="V3" s="171"/>
      <c r="W3" s="171"/>
      <c r="X3" s="171"/>
      <c r="Y3" s="171"/>
      <c r="AA3" s="171"/>
      <c r="AB3" s="171"/>
      <c r="AC3" s="171"/>
      <c r="AD3" s="171"/>
      <c r="AE3" s="171"/>
      <c r="AF3" s="171"/>
      <c r="AG3" s="171"/>
    </row>
    <row r="4" spans="1:33" ht="15.75">
      <c r="A4" s="139"/>
      <c r="B4" s="173"/>
      <c r="C4" s="173"/>
      <c r="D4" s="173"/>
      <c r="E4" s="173"/>
      <c r="F4" s="173"/>
      <c r="G4" s="177"/>
      <c r="I4" s="171"/>
      <c r="J4" s="171"/>
      <c r="K4" s="171"/>
      <c r="L4" s="171"/>
      <c r="M4" s="171"/>
      <c r="N4" s="171"/>
      <c r="O4" s="171"/>
      <c r="P4" s="171"/>
      <c r="Q4" s="171"/>
      <c r="R4" s="171"/>
      <c r="S4" s="171"/>
      <c r="T4" s="171"/>
      <c r="U4" s="171"/>
      <c r="V4" s="171"/>
      <c r="W4" s="171"/>
      <c r="X4" s="171"/>
      <c r="Y4" s="171"/>
      <c r="AA4" s="171"/>
      <c r="AB4" s="171"/>
      <c r="AC4" s="171"/>
      <c r="AD4" s="171"/>
      <c r="AE4" s="171"/>
      <c r="AF4" s="171"/>
      <c r="AG4" s="171"/>
    </row>
    <row r="5" spans="1:33" ht="15.75">
      <c r="A5" s="140" t="s">
        <v>1</v>
      </c>
      <c r="B5" s="178" t="s">
        <v>2</v>
      </c>
      <c r="C5" s="178" t="s">
        <v>130</v>
      </c>
      <c r="D5" s="178" t="s">
        <v>3</v>
      </c>
      <c r="E5" s="178" t="s">
        <v>4</v>
      </c>
      <c r="F5" s="178" t="s">
        <v>129</v>
      </c>
      <c r="G5" s="179" t="s">
        <v>211</v>
      </c>
      <c r="I5" s="171"/>
      <c r="J5" s="171"/>
      <c r="K5" s="171"/>
      <c r="L5" s="171"/>
      <c r="M5" s="171"/>
      <c r="N5" s="171"/>
      <c r="O5" s="171"/>
      <c r="P5" s="171"/>
      <c r="Q5" s="171"/>
      <c r="R5" s="171"/>
      <c r="S5" s="171"/>
      <c r="T5" s="171"/>
      <c r="U5" s="171"/>
      <c r="V5" s="171"/>
      <c r="W5" s="171"/>
      <c r="X5" s="171"/>
      <c r="Y5" s="171"/>
      <c r="AA5" s="171"/>
      <c r="AB5" s="171"/>
      <c r="AC5" s="171"/>
      <c r="AD5" s="171"/>
      <c r="AE5" s="171"/>
      <c r="AF5" s="171"/>
      <c r="AG5" s="171"/>
    </row>
    <row r="6" spans="1:33" ht="15.75">
      <c r="A6" s="138" t="s">
        <v>5</v>
      </c>
      <c r="B6" s="198">
        <f>SUM(B7:B8)</f>
        <v>0</v>
      </c>
      <c r="C6" s="199" t="e">
        <f>(B6/B59)</f>
        <v>#DIV/0!</v>
      </c>
      <c r="D6" s="173"/>
      <c r="E6" s="173"/>
      <c r="F6" s="173"/>
      <c r="G6" s="180"/>
      <c r="I6" s="171"/>
      <c r="J6" s="171"/>
      <c r="K6" s="171"/>
      <c r="L6" s="171"/>
      <c r="M6" s="171"/>
      <c r="N6" s="171"/>
      <c r="O6" s="171"/>
      <c r="P6" s="171"/>
      <c r="Q6" s="171"/>
      <c r="R6" s="171"/>
      <c r="S6" s="171"/>
      <c r="T6" s="171"/>
      <c r="U6" s="171"/>
      <c r="V6" s="171"/>
      <c r="W6" s="171"/>
      <c r="X6" s="171"/>
      <c r="Y6" s="171"/>
      <c r="AA6" s="171"/>
      <c r="AB6" s="171"/>
      <c r="AC6" s="171"/>
      <c r="AD6" s="171"/>
      <c r="AE6" s="171"/>
      <c r="AF6" s="171"/>
      <c r="AG6" s="171"/>
    </row>
    <row r="7" spans="1:33" ht="15.75">
      <c r="A7" s="141" t="s">
        <v>258</v>
      </c>
      <c r="B7" s="181"/>
      <c r="C7" s="182">
        <f>IF($B$59&gt;0,B7/$B$59,B7/1)</f>
        <v>0</v>
      </c>
      <c r="D7" s="176">
        <f>B7</f>
        <v>0</v>
      </c>
      <c r="E7" s="183"/>
      <c r="F7" s="183"/>
      <c r="G7" s="202" t="e">
        <f>B7/$B$3</f>
        <v>#DIV/0!</v>
      </c>
      <c r="I7" s="171"/>
      <c r="J7" s="171"/>
      <c r="K7" s="171"/>
      <c r="L7" s="171"/>
      <c r="M7" s="171"/>
      <c r="N7" s="171"/>
      <c r="O7" s="171"/>
      <c r="P7" s="171"/>
      <c r="Q7" s="171"/>
      <c r="R7" s="171"/>
      <c r="S7" s="171"/>
      <c r="T7" s="171"/>
      <c r="U7" s="171"/>
      <c r="V7" s="171"/>
      <c r="W7" s="171"/>
      <c r="X7" s="171"/>
      <c r="Y7" s="171"/>
      <c r="AA7" s="171"/>
      <c r="AB7" s="171"/>
      <c r="AC7" s="171"/>
      <c r="AD7" s="171"/>
      <c r="AE7" s="171"/>
      <c r="AF7" s="171"/>
      <c r="AG7" s="171"/>
    </row>
    <row r="8" spans="1:33" ht="15.75">
      <c r="A8" s="141" t="s">
        <v>6</v>
      </c>
      <c r="B8" s="181"/>
      <c r="C8" s="182">
        <f>IF($B$59&gt;0,B8/$B$59,B8/1)</f>
        <v>0</v>
      </c>
      <c r="D8" s="183"/>
      <c r="E8" s="183"/>
      <c r="F8" s="184">
        <f>B8</f>
        <v>0</v>
      </c>
      <c r="G8" s="202" t="e">
        <f>B8/$B$3</f>
        <v>#DIV/0!</v>
      </c>
      <c r="I8" s="171"/>
      <c r="J8" s="171"/>
      <c r="K8" s="171"/>
      <c r="L8" s="171"/>
      <c r="M8" s="171"/>
      <c r="N8" s="171"/>
      <c r="O8" s="171"/>
      <c r="P8" s="171"/>
      <c r="Q8" s="171"/>
      <c r="R8" s="171"/>
      <c r="S8" s="171"/>
      <c r="T8" s="171"/>
      <c r="U8" s="171"/>
      <c r="V8" s="171"/>
      <c r="W8" s="171"/>
      <c r="X8" s="171"/>
      <c r="Y8" s="171"/>
      <c r="AA8" s="171"/>
      <c r="AB8" s="171"/>
      <c r="AC8" s="171"/>
      <c r="AD8" s="171"/>
      <c r="AE8" s="171"/>
      <c r="AF8" s="171"/>
      <c r="AG8" s="171"/>
    </row>
    <row r="9" spans="1:33" ht="15.75">
      <c r="A9" s="138" t="s">
        <v>19</v>
      </c>
      <c r="B9" s="198">
        <f>SUM(B10:B18)</f>
        <v>0</v>
      </c>
      <c r="C9" s="199" t="e">
        <f>B9/B59</f>
        <v>#DIV/0!</v>
      </c>
      <c r="D9" s="173"/>
      <c r="E9" s="173"/>
      <c r="F9" s="173"/>
      <c r="G9" s="180"/>
      <c r="I9" s="171"/>
      <c r="J9" s="171"/>
      <c r="K9" s="171"/>
      <c r="L9" s="171"/>
      <c r="M9" s="171"/>
      <c r="N9" s="171"/>
      <c r="O9" s="171"/>
      <c r="P9" s="171"/>
      <c r="Q9" s="171"/>
      <c r="R9" s="171"/>
      <c r="S9" s="171"/>
      <c r="T9" s="171"/>
      <c r="U9" s="171"/>
      <c r="V9" s="171"/>
      <c r="W9" s="171"/>
      <c r="X9" s="171"/>
      <c r="Y9" s="171"/>
      <c r="AA9" s="171"/>
      <c r="AB9" s="171"/>
      <c r="AC9" s="171"/>
      <c r="AD9" s="171"/>
      <c r="AE9" s="171"/>
      <c r="AF9" s="171"/>
      <c r="AG9" s="171"/>
    </row>
    <row r="10" spans="1:33" ht="15.75">
      <c r="A10" s="141" t="s">
        <v>101</v>
      </c>
      <c r="B10" s="185"/>
      <c r="C10" s="182">
        <f t="shared" ref="C10:C18" si="0">IF($B$59&gt;0,B10/$B$59,B10/1)</f>
        <v>0</v>
      </c>
      <c r="D10" s="176">
        <f>B10</f>
        <v>0</v>
      </c>
      <c r="E10" s="183"/>
      <c r="F10" s="186"/>
      <c r="G10" s="187"/>
      <c r="I10" s="171"/>
      <c r="J10" s="171"/>
      <c r="K10" s="171"/>
      <c r="L10" s="171"/>
      <c r="M10" s="171"/>
      <c r="N10" s="171"/>
      <c r="O10" s="171"/>
      <c r="P10" s="171"/>
      <c r="Q10" s="171"/>
      <c r="R10" s="171"/>
      <c r="S10" s="171"/>
      <c r="T10" s="171"/>
      <c r="U10" s="171"/>
      <c r="V10" s="171"/>
      <c r="W10" s="171"/>
      <c r="X10" s="171"/>
      <c r="Y10" s="171"/>
      <c r="AA10" s="171"/>
      <c r="AB10" s="171"/>
      <c r="AC10" s="171"/>
      <c r="AD10" s="171"/>
      <c r="AE10" s="171"/>
      <c r="AF10" s="171"/>
      <c r="AG10" s="171"/>
    </row>
    <row r="11" spans="1:33" ht="15.75">
      <c r="A11" s="207" t="s">
        <v>21</v>
      </c>
      <c r="B11" s="185"/>
      <c r="C11" s="182">
        <f t="shared" si="0"/>
        <v>0</v>
      </c>
      <c r="D11" s="176">
        <f>B11</f>
        <v>0</v>
      </c>
      <c r="E11" s="183"/>
      <c r="F11" s="186"/>
      <c r="G11" s="187"/>
      <c r="I11" s="171"/>
      <c r="J11" s="171"/>
      <c r="K11" s="171"/>
      <c r="L11" s="171"/>
      <c r="M11" s="171"/>
      <c r="N11" s="171"/>
      <c r="O11" s="171"/>
      <c r="P11" s="171"/>
      <c r="Q11" s="171"/>
      <c r="R11" s="171"/>
      <c r="S11" s="171"/>
      <c r="T11" s="171"/>
      <c r="U11" s="171"/>
      <c r="V11" s="171"/>
      <c r="W11" s="171"/>
      <c r="X11" s="171"/>
      <c r="Y11" s="171"/>
      <c r="AA11" s="171"/>
      <c r="AB11" s="171"/>
      <c r="AC11" s="171"/>
      <c r="AD11" s="171"/>
      <c r="AE11" s="171"/>
      <c r="AF11" s="171"/>
      <c r="AG11" s="171"/>
    </row>
    <row r="12" spans="1:33" ht="15.75">
      <c r="A12" s="141" t="s">
        <v>265</v>
      </c>
      <c r="B12" s="185"/>
      <c r="C12" s="182">
        <f t="shared" si="0"/>
        <v>0</v>
      </c>
      <c r="D12" s="176">
        <f>B12</f>
        <v>0</v>
      </c>
      <c r="E12" s="183"/>
      <c r="F12" s="186"/>
      <c r="G12" s="187"/>
      <c r="I12" s="171"/>
      <c r="J12" s="171"/>
      <c r="K12" s="171"/>
      <c r="L12" s="171"/>
      <c r="M12" s="171"/>
      <c r="N12" s="171"/>
      <c r="O12" s="171"/>
      <c r="P12" s="171"/>
      <c r="Q12" s="171"/>
      <c r="R12" s="171"/>
      <c r="S12" s="171"/>
      <c r="T12" s="171"/>
      <c r="U12" s="171"/>
      <c r="V12" s="171"/>
      <c r="W12" s="171"/>
      <c r="X12" s="171"/>
      <c r="Y12" s="171"/>
      <c r="AA12" s="171"/>
      <c r="AB12" s="171"/>
      <c r="AC12" s="171"/>
      <c r="AD12" s="171"/>
      <c r="AE12" s="171"/>
      <c r="AF12" s="171"/>
      <c r="AG12" s="171"/>
    </row>
    <row r="13" spans="1:33" ht="15.75">
      <c r="A13" s="141" t="s">
        <v>229</v>
      </c>
      <c r="B13" s="185"/>
      <c r="C13" s="182">
        <f t="shared" si="0"/>
        <v>0</v>
      </c>
      <c r="D13" s="183"/>
      <c r="E13" s="183"/>
      <c r="F13" s="176">
        <f>B13</f>
        <v>0</v>
      </c>
      <c r="G13" s="187"/>
      <c r="I13" s="171"/>
      <c r="J13" s="171"/>
      <c r="K13" s="171"/>
      <c r="L13" s="171"/>
      <c r="M13" s="171"/>
      <c r="N13" s="171"/>
      <c r="O13" s="171"/>
      <c r="P13" s="171"/>
      <c r="Q13" s="171"/>
      <c r="R13" s="171"/>
      <c r="S13" s="171"/>
      <c r="T13" s="171"/>
      <c r="U13" s="171"/>
      <c r="V13" s="171"/>
      <c r="W13" s="171"/>
      <c r="X13" s="171"/>
      <c r="Y13" s="171"/>
      <c r="AA13" s="171"/>
      <c r="AB13" s="171"/>
      <c r="AC13" s="171"/>
      <c r="AD13" s="171"/>
      <c r="AE13" s="171"/>
      <c r="AF13" s="171"/>
      <c r="AG13" s="171"/>
    </row>
    <row r="14" spans="1:33" ht="15.75">
      <c r="A14" s="141" t="s">
        <v>11</v>
      </c>
      <c r="B14" s="185"/>
      <c r="C14" s="182">
        <f t="shared" si="0"/>
        <v>0</v>
      </c>
      <c r="D14" s="176">
        <f>B14</f>
        <v>0</v>
      </c>
      <c r="E14" s="183"/>
      <c r="F14" s="186"/>
      <c r="G14" s="187"/>
      <c r="I14" s="171"/>
      <c r="J14" s="171"/>
      <c r="K14" s="171"/>
      <c r="L14" s="171"/>
      <c r="M14" s="171"/>
      <c r="N14" s="171"/>
      <c r="O14" s="171"/>
      <c r="P14" s="171"/>
      <c r="Q14" s="171"/>
      <c r="R14" s="171"/>
      <c r="S14" s="171"/>
      <c r="T14" s="171"/>
      <c r="U14" s="171"/>
      <c r="V14" s="171"/>
      <c r="W14" s="171"/>
      <c r="X14" s="171"/>
      <c r="Y14" s="171"/>
      <c r="AA14" s="171"/>
      <c r="AB14" s="171"/>
      <c r="AC14" s="171"/>
      <c r="AD14" s="171"/>
      <c r="AE14" s="171"/>
      <c r="AF14" s="171"/>
      <c r="AG14" s="171"/>
    </row>
    <row r="15" spans="1:33" ht="15.75">
      <c r="A15" s="141" t="s">
        <v>42</v>
      </c>
      <c r="B15" s="185"/>
      <c r="C15" s="182">
        <f t="shared" si="0"/>
        <v>0</v>
      </c>
      <c r="D15" s="184">
        <f>B15</f>
        <v>0</v>
      </c>
      <c r="E15" s="183"/>
      <c r="F15" s="186"/>
      <c r="G15" s="187"/>
      <c r="I15" s="171"/>
      <c r="J15" s="171"/>
      <c r="K15" s="171"/>
      <c r="L15" s="171"/>
      <c r="M15" s="171"/>
      <c r="N15" s="171"/>
      <c r="O15" s="171"/>
      <c r="P15" s="171"/>
      <c r="Q15" s="171"/>
      <c r="R15" s="171"/>
      <c r="S15" s="171"/>
      <c r="T15" s="171"/>
      <c r="U15" s="171"/>
      <c r="V15" s="171"/>
      <c r="W15" s="171"/>
      <c r="X15" s="171"/>
      <c r="Y15" s="171"/>
      <c r="AA15" s="171"/>
      <c r="AB15" s="171"/>
      <c r="AC15" s="171"/>
      <c r="AD15" s="171"/>
      <c r="AE15" s="171"/>
      <c r="AF15" s="171"/>
      <c r="AG15" s="171"/>
    </row>
    <row r="16" spans="1:33" ht="15.75">
      <c r="A16" s="141" t="s">
        <v>231</v>
      </c>
      <c r="B16" s="185"/>
      <c r="C16" s="182">
        <f t="shared" si="0"/>
        <v>0</v>
      </c>
      <c r="D16" s="183"/>
      <c r="E16" s="183"/>
      <c r="F16" s="184">
        <f>B16</f>
        <v>0</v>
      </c>
      <c r="G16" s="187"/>
      <c r="I16" s="171"/>
      <c r="J16" s="171"/>
      <c r="K16" s="171"/>
      <c r="L16" s="171"/>
      <c r="M16" s="171"/>
      <c r="N16" s="171"/>
      <c r="O16" s="171"/>
      <c r="P16" s="171"/>
      <c r="Q16" s="171"/>
      <c r="R16" s="171"/>
      <c r="S16" s="171"/>
      <c r="T16" s="171"/>
      <c r="U16" s="171"/>
      <c r="V16" s="171"/>
      <c r="W16" s="171"/>
      <c r="X16" s="171"/>
      <c r="Y16" s="171"/>
      <c r="AA16" s="171"/>
      <c r="AB16" s="171"/>
      <c r="AC16" s="171"/>
      <c r="AD16" s="171"/>
      <c r="AE16" s="171"/>
      <c r="AF16" s="171"/>
      <c r="AG16" s="171"/>
    </row>
    <row r="17" spans="1:33" ht="15.75">
      <c r="A17" s="141" t="s">
        <v>266</v>
      </c>
      <c r="B17" s="185"/>
      <c r="C17" s="182">
        <f t="shared" si="0"/>
        <v>0</v>
      </c>
      <c r="D17" s="176"/>
      <c r="E17" s="183"/>
      <c r="F17" s="186"/>
      <c r="G17" s="187"/>
      <c r="I17" s="171"/>
      <c r="J17" s="171"/>
      <c r="K17" s="171"/>
      <c r="L17" s="171"/>
      <c r="M17" s="171"/>
      <c r="N17" s="171"/>
      <c r="O17" s="171"/>
      <c r="P17" s="171"/>
      <c r="Q17" s="171"/>
      <c r="R17" s="171"/>
      <c r="S17" s="171"/>
      <c r="T17" s="171"/>
      <c r="U17" s="171"/>
      <c r="V17" s="171"/>
      <c r="W17" s="171"/>
      <c r="X17" s="171"/>
      <c r="Y17" s="171"/>
      <c r="AA17" s="171"/>
      <c r="AB17" s="171"/>
      <c r="AC17" s="171"/>
      <c r="AD17" s="171"/>
      <c r="AE17" s="171"/>
      <c r="AF17" s="171"/>
      <c r="AG17" s="171"/>
    </row>
    <row r="18" spans="1:33" ht="15.75">
      <c r="A18" s="141" t="s">
        <v>263</v>
      </c>
      <c r="B18" s="185"/>
      <c r="C18" s="182">
        <f t="shared" si="0"/>
        <v>0</v>
      </c>
      <c r="D18" s="176">
        <f>B18</f>
        <v>0</v>
      </c>
      <c r="E18" s="183"/>
      <c r="F18" s="186"/>
      <c r="G18" s="187"/>
      <c r="I18" s="171"/>
      <c r="J18" s="171"/>
      <c r="K18" s="171"/>
      <c r="L18" s="171"/>
      <c r="M18" s="171"/>
      <c r="N18" s="171"/>
      <c r="O18" s="171"/>
      <c r="P18" s="171"/>
      <c r="Q18" s="171"/>
      <c r="R18" s="171"/>
      <c r="S18" s="171"/>
      <c r="T18" s="171"/>
      <c r="U18" s="171"/>
      <c r="V18" s="171"/>
      <c r="W18" s="171"/>
      <c r="X18" s="171"/>
      <c r="Y18" s="171"/>
      <c r="AA18" s="171"/>
      <c r="AB18" s="171"/>
      <c r="AC18" s="171"/>
      <c r="AD18" s="171"/>
      <c r="AE18" s="171"/>
      <c r="AF18" s="171"/>
      <c r="AG18" s="171"/>
    </row>
    <row r="19" spans="1:33" ht="15.75">
      <c r="A19" s="138" t="s">
        <v>264</v>
      </c>
      <c r="B19" s="198">
        <f>SUM(B20:B22)</f>
        <v>0</v>
      </c>
      <c r="C19" s="200" t="e">
        <f>(B19/B59)</f>
        <v>#DIV/0!</v>
      </c>
      <c r="D19" s="173"/>
      <c r="E19" s="173"/>
      <c r="F19" s="561"/>
      <c r="G19" s="562"/>
      <c r="I19" s="171"/>
      <c r="J19" s="171"/>
      <c r="K19" s="171"/>
      <c r="L19" s="171"/>
      <c r="M19" s="171"/>
      <c r="N19" s="171"/>
      <c r="O19" s="171"/>
      <c r="P19" s="171"/>
      <c r="Q19" s="171"/>
      <c r="R19" s="171"/>
      <c r="S19" s="171"/>
      <c r="T19" s="171"/>
      <c r="U19" s="171"/>
      <c r="V19" s="171"/>
      <c r="W19" s="171"/>
      <c r="X19" s="171"/>
      <c r="Y19" s="171"/>
      <c r="AA19" s="171"/>
      <c r="AB19" s="171"/>
      <c r="AC19" s="171"/>
      <c r="AD19" s="171"/>
      <c r="AE19" s="171"/>
      <c r="AF19" s="171"/>
      <c r="AG19" s="171"/>
    </row>
    <row r="20" spans="1:33" ht="15.75">
      <c r="A20" s="141" t="s">
        <v>9</v>
      </c>
      <c r="B20" s="185"/>
      <c r="C20" s="182">
        <f>IF($B$59&gt;0,B20/$B$59,B20/1)</f>
        <v>0</v>
      </c>
      <c r="D20" s="176">
        <f>B20</f>
        <v>0</v>
      </c>
      <c r="E20" s="183"/>
      <c r="F20" s="186"/>
      <c r="G20" s="201" t="e">
        <f>B20/$B$3</f>
        <v>#DIV/0!</v>
      </c>
      <c r="I20" s="171"/>
      <c r="J20" s="171"/>
      <c r="K20" s="171"/>
      <c r="L20" s="171"/>
      <c r="M20" s="171"/>
      <c r="N20" s="171"/>
      <c r="O20" s="171"/>
      <c r="P20" s="171"/>
      <c r="Q20" s="171"/>
      <c r="R20" s="171"/>
      <c r="S20" s="171"/>
      <c r="T20" s="171"/>
      <c r="U20" s="171"/>
      <c r="V20" s="171"/>
      <c r="W20" s="171"/>
      <c r="X20" s="171"/>
      <c r="Y20" s="171"/>
      <c r="AA20" s="171"/>
      <c r="AB20" s="171"/>
      <c r="AC20" s="171"/>
      <c r="AD20" s="171"/>
      <c r="AE20" s="171"/>
      <c r="AF20" s="171"/>
      <c r="AG20" s="171"/>
    </row>
    <row r="21" spans="1:33" ht="15.75">
      <c r="A21" s="141" t="s">
        <v>134</v>
      </c>
      <c r="B21" s="185"/>
      <c r="C21" s="182">
        <f>IF($B$59&gt;0,B21/$B$59,B21/1)</f>
        <v>0</v>
      </c>
      <c r="D21" s="176">
        <f>B21</f>
        <v>0</v>
      </c>
      <c r="E21" s="183"/>
      <c r="F21" s="186"/>
      <c r="G21" s="201" t="e">
        <f t="shared" ref="G21:G22" si="1">B21/$B$3</f>
        <v>#DIV/0!</v>
      </c>
      <c r="I21" s="171"/>
      <c r="Q21" s="171"/>
      <c r="R21" s="171"/>
      <c r="S21" s="171"/>
      <c r="T21" s="171"/>
      <c r="U21" s="171"/>
      <c r="V21" s="171"/>
      <c r="W21" s="171"/>
      <c r="X21" s="171"/>
      <c r="Y21" s="171"/>
      <c r="AA21" s="171"/>
      <c r="AB21" s="171"/>
      <c r="AC21" s="171"/>
      <c r="AD21" s="171"/>
      <c r="AE21" s="171"/>
      <c r="AF21" s="171"/>
      <c r="AG21" s="171"/>
    </row>
    <row r="22" spans="1:33" ht="15.75">
      <c r="A22" s="141" t="s">
        <v>135</v>
      </c>
      <c r="B22" s="185"/>
      <c r="C22" s="182">
        <f>IF($B$59&gt;0,B22/$B$59,B22/1)</f>
        <v>0</v>
      </c>
      <c r="D22" s="183"/>
      <c r="E22" s="183"/>
      <c r="F22" s="184">
        <f>B22</f>
        <v>0</v>
      </c>
      <c r="G22" s="201" t="e">
        <f t="shared" si="1"/>
        <v>#DIV/0!</v>
      </c>
      <c r="I22" s="171"/>
      <c r="Q22" s="171"/>
      <c r="R22" s="171"/>
      <c r="S22" s="171"/>
      <c r="T22" s="171"/>
      <c r="U22" s="171"/>
      <c r="V22" s="171"/>
      <c r="W22" s="171"/>
      <c r="X22" s="171"/>
      <c r="Y22" s="171"/>
      <c r="AA22" s="171"/>
      <c r="AB22" s="171"/>
      <c r="AC22" s="171"/>
      <c r="AD22" s="171"/>
      <c r="AE22" s="171"/>
      <c r="AF22" s="171"/>
      <c r="AG22" s="171"/>
    </row>
    <row r="23" spans="1:33" ht="15.75">
      <c r="A23" s="138" t="s">
        <v>7</v>
      </c>
      <c r="B23" s="198">
        <f>SUM(B24:B32)</f>
        <v>0</v>
      </c>
      <c r="C23" s="199" t="e">
        <f>B23/B59</f>
        <v>#DIV/0!</v>
      </c>
      <c r="D23" s="173"/>
      <c r="E23" s="173"/>
      <c r="F23" s="561"/>
      <c r="G23" s="562"/>
      <c r="I23" s="171"/>
      <c r="Q23" s="171"/>
      <c r="R23" s="171"/>
      <c r="S23" s="171"/>
      <c r="T23" s="171"/>
      <c r="U23" s="171"/>
      <c r="V23" s="171"/>
      <c r="W23" s="171"/>
      <c r="X23" s="171"/>
      <c r="Y23" s="171"/>
      <c r="AA23" s="171"/>
      <c r="AB23" s="171"/>
      <c r="AC23" s="171"/>
      <c r="AD23" s="171"/>
      <c r="AE23" s="171"/>
      <c r="AF23" s="171"/>
      <c r="AG23" s="171"/>
    </row>
    <row r="24" spans="1:33" ht="15.75">
      <c r="A24" s="141" t="s">
        <v>260</v>
      </c>
      <c r="B24" s="185"/>
      <c r="C24" s="182">
        <f t="shared" ref="C24:C32" si="2">IF($B$59&gt;0,B24/$B$59,B24/1)</f>
        <v>0</v>
      </c>
      <c r="D24" s="176">
        <f t="shared" ref="D24:D32" si="3">B24</f>
        <v>0</v>
      </c>
      <c r="E24" s="183"/>
      <c r="F24" s="186"/>
      <c r="G24" s="201" t="e">
        <f>B24/$B$3</f>
        <v>#DIV/0!</v>
      </c>
      <c r="I24" s="171"/>
      <c r="Q24" s="171"/>
      <c r="R24" s="171"/>
      <c r="S24" s="171"/>
      <c r="T24" s="171"/>
      <c r="U24" s="171"/>
      <c r="V24" s="171"/>
      <c r="W24" s="171"/>
      <c r="X24" s="171"/>
      <c r="Y24" s="171"/>
      <c r="AA24" s="171"/>
      <c r="AB24" s="171"/>
      <c r="AC24" s="171"/>
      <c r="AD24" s="171"/>
      <c r="AE24" s="171"/>
      <c r="AF24" s="171"/>
      <c r="AG24" s="171"/>
    </row>
    <row r="25" spans="1:33" ht="15.75">
      <c r="A25" s="141" t="s">
        <v>259</v>
      </c>
      <c r="B25" s="185"/>
      <c r="C25" s="182">
        <f t="shared" si="2"/>
        <v>0</v>
      </c>
      <c r="D25" s="176">
        <f t="shared" si="3"/>
        <v>0</v>
      </c>
      <c r="E25" s="183"/>
      <c r="F25" s="186"/>
      <c r="G25" s="201" t="e">
        <f t="shared" ref="G25:G32" si="4">B25/$B$3</f>
        <v>#DIV/0!</v>
      </c>
      <c r="I25" s="171"/>
      <c r="Q25" s="171"/>
      <c r="R25" s="171"/>
      <c r="S25" s="171"/>
      <c r="T25" s="171"/>
      <c r="U25" s="171"/>
      <c r="V25" s="171"/>
      <c r="W25" s="171"/>
      <c r="X25" s="171"/>
      <c r="Y25" s="171"/>
      <c r="AA25" s="171"/>
      <c r="AB25" s="171"/>
      <c r="AC25" s="171"/>
      <c r="AD25" s="171"/>
      <c r="AE25" s="171"/>
      <c r="AF25" s="171"/>
      <c r="AG25" s="171"/>
    </row>
    <row r="26" spans="1:33" ht="15.75">
      <c r="A26" s="141" t="s">
        <v>10</v>
      </c>
      <c r="B26" s="185"/>
      <c r="C26" s="182">
        <f t="shared" si="2"/>
        <v>0</v>
      </c>
      <c r="D26" s="176">
        <f t="shared" si="3"/>
        <v>0</v>
      </c>
      <c r="E26" s="183"/>
      <c r="F26" s="186"/>
      <c r="G26" s="201" t="e">
        <f t="shared" si="4"/>
        <v>#DIV/0!</v>
      </c>
      <c r="I26" s="171"/>
      <c r="Q26" s="171"/>
      <c r="R26" s="171"/>
      <c r="S26" s="171"/>
      <c r="T26" s="171"/>
      <c r="U26" s="171"/>
      <c r="V26" s="171"/>
      <c r="W26" s="171"/>
      <c r="X26" s="171"/>
      <c r="Y26" s="171"/>
      <c r="AA26" s="171"/>
      <c r="AB26" s="171"/>
      <c r="AC26" s="171"/>
      <c r="AD26" s="171"/>
      <c r="AE26" s="171"/>
      <c r="AF26" s="171"/>
      <c r="AG26" s="171"/>
    </row>
    <row r="27" spans="1:33" ht="15.75">
      <c r="A27" s="141" t="s">
        <v>181</v>
      </c>
      <c r="B27" s="185"/>
      <c r="C27" s="182">
        <f t="shared" si="2"/>
        <v>0</v>
      </c>
      <c r="D27" s="176">
        <f>B27</f>
        <v>0</v>
      </c>
      <c r="E27" s="183"/>
      <c r="F27" s="186"/>
      <c r="G27" s="201" t="e">
        <f t="shared" si="4"/>
        <v>#DIV/0!</v>
      </c>
      <c r="I27" s="171"/>
      <c r="Q27" s="171"/>
      <c r="R27" s="171"/>
      <c r="S27" s="171"/>
      <c r="T27" s="171"/>
      <c r="U27" s="171"/>
      <c r="V27" s="171"/>
      <c r="W27" s="171"/>
      <c r="X27" s="171"/>
      <c r="Y27" s="171"/>
      <c r="AA27" s="171"/>
      <c r="AB27" s="171"/>
      <c r="AC27" s="171"/>
      <c r="AD27" s="171"/>
      <c r="AE27" s="171"/>
      <c r="AF27" s="171"/>
      <c r="AG27" s="171"/>
    </row>
    <row r="28" spans="1:33" ht="15.75">
      <c r="A28" s="141" t="s">
        <v>261</v>
      </c>
      <c r="B28" s="185"/>
      <c r="C28" s="182">
        <f t="shared" si="2"/>
        <v>0</v>
      </c>
      <c r="D28" s="176">
        <f t="shared" si="3"/>
        <v>0</v>
      </c>
      <c r="E28" s="183"/>
      <c r="F28" s="186"/>
      <c r="G28" s="201" t="e">
        <f t="shared" si="4"/>
        <v>#DIV/0!</v>
      </c>
      <c r="I28" s="171"/>
      <c r="Q28" s="171"/>
      <c r="R28" s="171"/>
      <c r="S28" s="171"/>
      <c r="T28" s="171"/>
      <c r="U28" s="171"/>
      <c r="V28" s="171"/>
      <c r="W28" s="171"/>
      <c r="X28" s="171"/>
      <c r="Y28" s="171"/>
      <c r="AA28" s="171"/>
      <c r="AB28" s="171"/>
      <c r="AC28" s="171"/>
      <c r="AD28" s="171"/>
      <c r="AE28" s="171"/>
      <c r="AF28" s="171"/>
      <c r="AG28" s="171"/>
    </row>
    <row r="29" spans="1:33" ht="15.75">
      <c r="A29" s="141" t="s">
        <v>262</v>
      </c>
      <c r="B29" s="185"/>
      <c r="C29" s="182">
        <f t="shared" si="2"/>
        <v>0</v>
      </c>
      <c r="D29" s="176">
        <f t="shared" si="3"/>
        <v>0</v>
      </c>
      <c r="E29" s="183"/>
      <c r="F29" s="186"/>
      <c r="G29" s="201" t="e">
        <f t="shared" si="4"/>
        <v>#DIV/0!</v>
      </c>
      <c r="I29" s="171"/>
      <c r="Q29" s="171"/>
      <c r="R29" s="171"/>
      <c r="S29" s="171"/>
      <c r="T29" s="171"/>
      <c r="U29" s="171"/>
      <c r="V29" s="171"/>
      <c r="W29" s="171"/>
      <c r="X29" s="171"/>
      <c r="Y29" s="171"/>
      <c r="AA29" s="171"/>
      <c r="AB29" s="171"/>
      <c r="AC29" s="171"/>
      <c r="AD29" s="171"/>
      <c r="AE29" s="171"/>
      <c r="AF29" s="171"/>
      <c r="AG29" s="171"/>
    </row>
    <row r="30" spans="1:33" ht="15.75">
      <c r="A30" s="141" t="s">
        <v>267</v>
      </c>
      <c r="B30" s="185"/>
      <c r="C30" s="182">
        <f t="shared" si="2"/>
        <v>0</v>
      </c>
      <c r="D30" s="176">
        <f t="shared" si="3"/>
        <v>0</v>
      </c>
      <c r="E30" s="183"/>
      <c r="F30" s="186"/>
      <c r="G30" s="201" t="e">
        <f t="shared" si="4"/>
        <v>#DIV/0!</v>
      </c>
      <c r="I30" s="171"/>
      <c r="Q30" s="171"/>
      <c r="R30" s="171"/>
      <c r="S30" s="171"/>
      <c r="T30" s="171"/>
      <c r="U30" s="171"/>
      <c r="V30" s="171"/>
      <c r="W30" s="171"/>
      <c r="X30" s="171"/>
      <c r="Y30" s="171"/>
      <c r="AA30" s="171"/>
      <c r="AB30" s="171"/>
      <c r="AC30" s="171"/>
      <c r="AD30" s="171"/>
      <c r="AE30" s="171"/>
      <c r="AF30" s="171"/>
      <c r="AG30" s="171"/>
    </row>
    <row r="31" spans="1:33" ht="15.75">
      <c r="A31" s="141" t="s">
        <v>8</v>
      </c>
      <c r="B31" s="185"/>
      <c r="C31" s="182">
        <f t="shared" si="2"/>
        <v>0</v>
      </c>
      <c r="D31" s="176">
        <f t="shared" si="3"/>
        <v>0</v>
      </c>
      <c r="E31" s="183"/>
      <c r="F31" s="186"/>
      <c r="G31" s="201" t="e">
        <f t="shared" si="4"/>
        <v>#DIV/0!</v>
      </c>
      <c r="I31" s="171"/>
      <c r="J31" s="171"/>
      <c r="K31" s="171"/>
      <c r="L31" s="171"/>
      <c r="M31" s="171"/>
      <c r="N31" s="171"/>
      <c r="O31" s="171"/>
      <c r="P31" s="171"/>
      <c r="Q31" s="171"/>
      <c r="R31" s="171"/>
      <c r="S31" s="171"/>
      <c r="T31" s="171"/>
      <c r="U31" s="171"/>
      <c r="V31" s="171"/>
      <c r="W31" s="171"/>
      <c r="X31" s="171"/>
      <c r="Y31" s="171"/>
      <c r="AA31" s="171"/>
      <c r="AB31" s="171"/>
      <c r="AC31" s="171"/>
      <c r="AD31" s="171"/>
      <c r="AE31" s="171"/>
      <c r="AF31" s="171"/>
      <c r="AG31" s="171"/>
    </row>
    <row r="32" spans="1:33" ht="15.75">
      <c r="A32" s="141" t="s">
        <v>263</v>
      </c>
      <c r="B32" s="185"/>
      <c r="C32" s="182">
        <f t="shared" si="2"/>
        <v>0</v>
      </c>
      <c r="D32" s="176">
        <f t="shared" si="3"/>
        <v>0</v>
      </c>
      <c r="E32" s="183"/>
      <c r="F32" s="186"/>
      <c r="G32" s="201" t="e">
        <f t="shared" si="4"/>
        <v>#DIV/0!</v>
      </c>
      <c r="I32" s="171"/>
      <c r="J32" s="171"/>
      <c r="K32" s="171"/>
      <c r="L32" s="171"/>
      <c r="M32" s="171"/>
      <c r="N32" s="171"/>
      <c r="O32" s="171"/>
      <c r="P32" s="171"/>
      <c r="Q32" s="171"/>
      <c r="R32" s="171"/>
      <c r="S32" s="171"/>
      <c r="T32" s="171"/>
      <c r="U32" s="171"/>
      <c r="V32" s="171"/>
      <c r="W32" s="171"/>
      <c r="X32" s="171"/>
      <c r="Y32" s="171"/>
      <c r="AA32" s="171"/>
      <c r="AB32" s="171"/>
      <c r="AC32" s="171"/>
      <c r="AD32" s="171"/>
      <c r="AE32" s="171"/>
      <c r="AF32" s="171"/>
      <c r="AG32" s="171"/>
    </row>
    <row r="33" spans="1:33" ht="15.75">
      <c r="A33" s="138" t="s">
        <v>15</v>
      </c>
      <c r="B33" s="198">
        <f>SUM(B34:B40)</f>
        <v>0</v>
      </c>
      <c r="C33" s="199" t="e">
        <f>B33/B59</f>
        <v>#DIV/0!</v>
      </c>
      <c r="D33" s="173"/>
      <c r="E33" s="173"/>
      <c r="F33" s="173"/>
      <c r="G33" s="180"/>
      <c r="I33" s="171"/>
      <c r="J33" s="171"/>
      <c r="K33" s="171"/>
      <c r="L33" s="171"/>
      <c r="M33" s="171"/>
      <c r="N33" s="171"/>
      <c r="O33" s="171"/>
      <c r="P33" s="171"/>
      <c r="Q33" s="171"/>
      <c r="R33" s="171"/>
      <c r="S33" s="171"/>
      <c r="T33" s="171"/>
      <c r="U33" s="171"/>
      <c r="V33" s="171"/>
      <c r="W33" s="171"/>
      <c r="X33" s="171"/>
      <c r="Y33" s="171"/>
      <c r="AA33" s="171"/>
      <c r="AB33" s="171"/>
      <c r="AC33" s="171"/>
      <c r="AD33" s="171"/>
      <c r="AE33" s="171"/>
      <c r="AF33" s="171"/>
      <c r="AG33" s="171"/>
    </row>
    <row r="34" spans="1:33" ht="15.75">
      <c r="A34" s="141" t="s">
        <v>16</v>
      </c>
      <c r="B34" s="185"/>
      <c r="C34" s="182">
        <f t="shared" ref="C34:C40" si="5">IF($B$59&gt;0,B34/$B$59,B34/1)</f>
        <v>0</v>
      </c>
      <c r="D34" s="176">
        <f t="shared" ref="D34:D40" si="6">B34</f>
        <v>0</v>
      </c>
      <c r="E34" s="183"/>
      <c r="F34" s="186"/>
      <c r="G34" s="201" t="e">
        <f>B34/$B$3</f>
        <v>#DIV/0!</v>
      </c>
      <c r="I34" s="171"/>
      <c r="J34" s="171"/>
      <c r="K34" s="171"/>
      <c r="L34" s="171"/>
      <c r="M34" s="171"/>
      <c r="N34" s="171"/>
      <c r="O34" s="171"/>
      <c r="P34" s="171"/>
      <c r="Q34" s="171"/>
      <c r="R34" s="171"/>
      <c r="S34" s="171"/>
      <c r="T34" s="171"/>
      <c r="U34" s="171"/>
      <c r="V34" s="171"/>
      <c r="W34" s="171"/>
      <c r="X34" s="171"/>
      <c r="Y34" s="171"/>
      <c r="AA34" s="171"/>
      <c r="AB34" s="171"/>
      <c r="AC34" s="171"/>
      <c r="AD34" s="171"/>
      <c r="AE34" s="171"/>
      <c r="AF34" s="171"/>
      <c r="AG34" s="171"/>
    </row>
    <row r="35" spans="1:33" ht="15.75">
      <c r="A35" s="208" t="s">
        <v>133</v>
      </c>
      <c r="B35" s="185"/>
      <c r="C35" s="182">
        <f t="shared" si="5"/>
        <v>0</v>
      </c>
      <c r="D35" s="176">
        <f t="shared" si="6"/>
        <v>0</v>
      </c>
      <c r="E35" s="183"/>
      <c r="F35" s="186"/>
      <c r="G35" s="201" t="e">
        <f t="shared" ref="G35:G40" si="7">B35/$B$3</f>
        <v>#DIV/0!</v>
      </c>
      <c r="I35" s="171"/>
      <c r="J35" s="171"/>
      <c r="K35" s="171"/>
      <c r="L35" s="171"/>
      <c r="M35" s="171"/>
      <c r="N35" s="171"/>
      <c r="O35" s="171"/>
      <c r="P35" s="171"/>
      <c r="Q35" s="171"/>
      <c r="R35" s="171"/>
      <c r="S35" s="171"/>
      <c r="T35" s="171"/>
      <c r="U35" s="171"/>
      <c r="V35" s="171"/>
      <c r="W35" s="171"/>
      <c r="X35" s="171"/>
      <c r="Y35" s="171"/>
      <c r="AA35" s="171"/>
      <c r="AB35" s="171"/>
      <c r="AC35" s="171"/>
      <c r="AD35" s="171"/>
      <c r="AE35" s="171"/>
      <c r="AF35" s="171"/>
      <c r="AG35" s="171"/>
    </row>
    <row r="36" spans="1:33" ht="15.75">
      <c r="A36" s="141" t="s">
        <v>132</v>
      </c>
      <c r="B36" s="185"/>
      <c r="C36" s="182">
        <f t="shared" si="5"/>
        <v>0</v>
      </c>
      <c r="D36" s="176">
        <f t="shared" si="6"/>
        <v>0</v>
      </c>
      <c r="E36" s="183"/>
      <c r="F36" s="186"/>
      <c r="G36" s="201" t="e">
        <f t="shared" si="7"/>
        <v>#DIV/0!</v>
      </c>
      <c r="I36" s="213"/>
      <c r="J36" s="171"/>
      <c r="K36" s="171"/>
      <c r="L36" s="171"/>
      <c r="M36" s="171"/>
      <c r="N36" s="171"/>
      <c r="O36" s="171"/>
      <c r="P36" s="171"/>
      <c r="Q36" s="171"/>
      <c r="R36" s="171"/>
      <c r="S36" s="171"/>
      <c r="T36" s="171"/>
      <c r="U36" s="171"/>
      <c r="V36" s="171"/>
      <c r="W36" s="171"/>
      <c r="X36" s="171"/>
      <c r="Y36" s="171"/>
      <c r="AA36" s="171"/>
      <c r="AB36" s="171"/>
      <c r="AC36" s="171"/>
      <c r="AD36" s="171"/>
      <c r="AE36" s="171"/>
      <c r="AF36" s="171"/>
      <c r="AG36" s="171"/>
    </row>
    <row r="37" spans="1:33" ht="15.75">
      <c r="A37" s="207" t="s">
        <v>131</v>
      </c>
      <c r="B37" s="185"/>
      <c r="C37" s="182">
        <f t="shared" si="5"/>
        <v>0</v>
      </c>
      <c r="D37" s="176">
        <f t="shared" si="6"/>
        <v>0</v>
      </c>
      <c r="E37" s="183"/>
      <c r="F37" s="186"/>
      <c r="G37" s="201" t="e">
        <f t="shared" si="7"/>
        <v>#DIV/0!</v>
      </c>
      <c r="I37" s="214"/>
      <c r="J37" s="171"/>
      <c r="K37" s="171"/>
      <c r="L37" s="171"/>
      <c r="M37" s="171"/>
      <c r="N37" s="171"/>
      <c r="O37" s="171"/>
      <c r="P37" s="171"/>
      <c r="Q37" s="171"/>
      <c r="R37" s="171"/>
      <c r="S37" s="171"/>
      <c r="T37" s="171"/>
      <c r="U37" s="171"/>
      <c r="V37" s="171"/>
      <c r="W37" s="171"/>
      <c r="X37" s="171"/>
      <c r="Y37" s="171"/>
      <c r="AA37" s="171"/>
      <c r="AB37" s="171"/>
      <c r="AC37" s="171"/>
      <c r="AD37" s="171"/>
      <c r="AE37" s="171"/>
      <c r="AF37" s="171"/>
      <c r="AG37" s="171"/>
    </row>
    <row r="38" spans="1:33" ht="15.75">
      <c r="A38" s="141" t="s">
        <v>102</v>
      </c>
      <c r="B38" s="185"/>
      <c r="C38" s="182">
        <f t="shared" si="5"/>
        <v>0</v>
      </c>
      <c r="D38" s="176">
        <v>0</v>
      </c>
      <c r="E38" s="183"/>
      <c r="F38" s="186"/>
      <c r="G38" s="201" t="e">
        <f t="shared" si="7"/>
        <v>#DIV/0!</v>
      </c>
      <c r="I38" s="215"/>
      <c r="J38" s="171"/>
      <c r="K38" s="171"/>
      <c r="L38" s="171"/>
      <c r="M38" s="171"/>
      <c r="N38" s="171"/>
      <c r="O38" s="171"/>
      <c r="P38" s="171"/>
      <c r="Q38" s="171"/>
      <c r="R38" s="171"/>
      <c r="S38" s="171"/>
      <c r="T38" s="171"/>
      <c r="U38" s="171"/>
      <c r="V38" s="171"/>
      <c r="W38" s="171"/>
      <c r="X38" s="171"/>
      <c r="Y38" s="171"/>
      <c r="AA38" s="171"/>
      <c r="AB38" s="171"/>
      <c r="AC38" s="171"/>
      <c r="AD38" s="171"/>
      <c r="AE38" s="171"/>
      <c r="AF38" s="171"/>
      <c r="AG38" s="171"/>
    </row>
    <row r="39" spans="1:33" ht="15.75">
      <c r="A39" s="141" t="s">
        <v>13</v>
      </c>
      <c r="B39" s="185"/>
      <c r="C39" s="182">
        <f t="shared" si="5"/>
        <v>0</v>
      </c>
      <c r="D39" s="176">
        <f>B39</f>
        <v>0</v>
      </c>
      <c r="E39" s="183"/>
      <c r="F39" s="186"/>
      <c r="G39" s="201" t="e">
        <f t="shared" si="7"/>
        <v>#DIV/0!</v>
      </c>
      <c r="I39" s="171"/>
      <c r="J39" s="171"/>
      <c r="K39" s="171"/>
      <c r="L39" s="171"/>
      <c r="M39" s="171"/>
      <c r="N39" s="171"/>
      <c r="O39" s="171"/>
      <c r="P39" s="171"/>
      <c r="Q39" s="171"/>
      <c r="R39" s="171"/>
      <c r="S39" s="171"/>
      <c r="T39" s="171"/>
      <c r="U39" s="171"/>
      <c r="V39" s="171"/>
      <c r="W39" s="171"/>
      <c r="X39" s="171"/>
      <c r="Y39" s="171"/>
      <c r="AA39" s="171"/>
      <c r="AB39" s="171"/>
      <c r="AC39" s="171"/>
      <c r="AD39" s="171"/>
      <c r="AE39" s="171"/>
      <c r="AF39" s="171"/>
      <c r="AG39" s="171"/>
    </row>
    <row r="40" spans="1:33" ht="15.75">
      <c r="A40" s="141" t="s">
        <v>263</v>
      </c>
      <c r="B40" s="185"/>
      <c r="C40" s="182">
        <f t="shared" si="5"/>
        <v>0</v>
      </c>
      <c r="D40" s="176">
        <f t="shared" si="6"/>
        <v>0</v>
      </c>
      <c r="E40" s="183"/>
      <c r="F40" s="186"/>
      <c r="G40" s="201" t="e">
        <f t="shared" si="7"/>
        <v>#DIV/0!</v>
      </c>
      <c r="I40" s="171"/>
      <c r="J40" s="171"/>
      <c r="K40" s="171"/>
      <c r="L40" s="171"/>
      <c r="M40" s="171"/>
      <c r="N40" s="171"/>
      <c r="O40" s="171"/>
      <c r="P40" s="171"/>
      <c r="Q40" s="171"/>
      <c r="R40" s="171"/>
      <c r="S40" s="171"/>
      <c r="T40" s="171"/>
      <c r="U40" s="171"/>
      <c r="V40" s="171"/>
      <c r="W40" s="171"/>
      <c r="X40" s="171"/>
      <c r="Y40" s="171"/>
      <c r="AA40" s="171"/>
      <c r="AB40" s="171"/>
      <c r="AC40" s="171"/>
      <c r="AD40" s="171"/>
      <c r="AE40" s="171"/>
      <c r="AF40" s="171"/>
      <c r="AG40" s="171"/>
    </row>
    <row r="41" spans="1:33" ht="15.75">
      <c r="A41" s="138" t="s">
        <v>17</v>
      </c>
      <c r="B41" s="198">
        <f>SUM(B42:B45)</f>
        <v>0</v>
      </c>
      <c r="C41" s="199" t="e">
        <f>B41/B59</f>
        <v>#DIV/0!</v>
      </c>
      <c r="D41" s="173"/>
      <c r="E41" s="173"/>
      <c r="F41" s="173"/>
      <c r="G41" s="180"/>
      <c r="I41" s="171"/>
      <c r="J41" s="171"/>
      <c r="K41" s="171"/>
      <c r="L41" s="171"/>
      <c r="M41" s="171"/>
      <c r="N41" s="171"/>
      <c r="O41" s="171"/>
      <c r="P41" s="171"/>
      <c r="Q41" s="171"/>
      <c r="R41" s="171"/>
      <c r="S41" s="171"/>
      <c r="T41" s="171"/>
      <c r="U41" s="171"/>
      <c r="V41" s="171"/>
      <c r="W41" s="171"/>
      <c r="X41" s="171"/>
      <c r="Y41" s="171"/>
      <c r="AA41" s="171"/>
      <c r="AB41" s="171"/>
      <c r="AC41" s="171"/>
      <c r="AD41" s="171"/>
      <c r="AE41" s="171"/>
      <c r="AF41" s="171"/>
      <c r="AG41" s="171"/>
    </row>
    <row r="42" spans="1:33" ht="15.75">
      <c r="A42" s="141" t="s">
        <v>18</v>
      </c>
      <c r="B42" s="185"/>
      <c r="C42" s="182">
        <f>IF($B$59&gt;0,B42/$B$59,B42/1)</f>
        <v>0</v>
      </c>
      <c r="D42" s="183"/>
      <c r="E42" s="176">
        <f>B42</f>
        <v>0</v>
      </c>
      <c r="F42" s="186"/>
      <c r="G42" s="201" t="e">
        <f>B42/$B$3</f>
        <v>#DIV/0!</v>
      </c>
      <c r="I42" s="171"/>
      <c r="J42" s="171"/>
      <c r="K42" s="171"/>
      <c r="L42" s="171"/>
      <c r="M42" s="171"/>
      <c r="N42" s="171"/>
      <c r="O42" s="171"/>
      <c r="P42" s="171"/>
      <c r="Q42" s="171"/>
      <c r="R42" s="171"/>
      <c r="S42" s="171"/>
      <c r="T42" s="171"/>
      <c r="U42" s="171"/>
      <c r="V42" s="171"/>
      <c r="W42" s="171"/>
      <c r="X42" s="171"/>
      <c r="Y42" s="171"/>
      <c r="AA42" s="171"/>
      <c r="AB42" s="171"/>
      <c r="AC42" s="171"/>
      <c r="AD42" s="171"/>
      <c r="AE42" s="171"/>
      <c r="AF42" s="171"/>
      <c r="AG42" s="171"/>
    </row>
    <row r="43" spans="1:33" ht="15.75">
      <c r="A43" s="141" t="s">
        <v>127</v>
      </c>
      <c r="B43" s="185"/>
      <c r="C43" s="182">
        <f>IF($B$59&gt;0,B43/$B$59,B43/1)</f>
        <v>0</v>
      </c>
      <c r="D43" s="183"/>
      <c r="E43" s="176">
        <f>B43</f>
        <v>0</v>
      </c>
      <c r="F43" s="186"/>
      <c r="G43" s="201" t="e">
        <f t="shared" ref="G43:G45" si="8">B43/$B$3</f>
        <v>#DIV/0!</v>
      </c>
      <c r="I43" s="171"/>
      <c r="J43" s="171"/>
      <c r="K43" s="171"/>
      <c r="L43" s="171"/>
      <c r="M43" s="171"/>
      <c r="N43" s="171"/>
      <c r="O43" s="171"/>
      <c r="P43" s="171"/>
      <c r="Q43" s="171"/>
      <c r="R43" s="171"/>
      <c r="S43" s="171"/>
      <c r="T43" s="171"/>
      <c r="U43" s="171"/>
      <c r="V43" s="171"/>
      <c r="W43" s="171"/>
      <c r="X43" s="171"/>
      <c r="Y43" s="171"/>
      <c r="AA43" s="171"/>
      <c r="AB43" s="171"/>
      <c r="AC43" s="171"/>
      <c r="AD43" s="171"/>
      <c r="AE43" s="171"/>
      <c r="AF43" s="171"/>
      <c r="AG43" s="171"/>
    </row>
    <row r="44" spans="1:33" ht="15.75">
      <c r="A44" s="141" t="s">
        <v>102</v>
      </c>
      <c r="B44" s="185"/>
      <c r="C44" s="182">
        <f>IF($B$59&gt;0,B44/$B$59,B44/1)</f>
        <v>0</v>
      </c>
      <c r="D44" s="183"/>
      <c r="E44" s="176">
        <f>B44</f>
        <v>0</v>
      </c>
      <c r="F44" s="186"/>
      <c r="G44" s="201" t="e">
        <f t="shared" si="8"/>
        <v>#DIV/0!</v>
      </c>
      <c r="I44" s="171"/>
      <c r="J44" s="171"/>
      <c r="K44" s="171"/>
      <c r="L44" s="171"/>
      <c r="M44" s="171"/>
      <c r="N44" s="171"/>
      <c r="O44" s="171"/>
      <c r="P44" s="171"/>
      <c r="Q44" s="171"/>
      <c r="R44" s="171"/>
      <c r="S44" s="171"/>
      <c r="T44" s="171"/>
      <c r="U44" s="171"/>
      <c r="V44" s="171"/>
      <c r="W44" s="171"/>
      <c r="X44" s="171"/>
      <c r="Y44" s="171"/>
      <c r="AA44" s="171"/>
      <c r="AB44" s="171"/>
      <c r="AC44" s="171"/>
      <c r="AD44" s="171"/>
      <c r="AE44" s="171"/>
      <c r="AF44" s="171"/>
      <c r="AG44" s="171"/>
    </row>
    <row r="45" spans="1:33" ht="15.75">
      <c r="A45" s="141" t="s">
        <v>263</v>
      </c>
      <c r="B45" s="185"/>
      <c r="C45" s="182">
        <f>IF($B$59&gt;0,B45/$B$59,B45/1)</f>
        <v>0</v>
      </c>
      <c r="D45" s="183"/>
      <c r="E45" s="176">
        <f>B45</f>
        <v>0</v>
      </c>
      <c r="F45" s="186"/>
      <c r="G45" s="201" t="e">
        <f t="shared" si="8"/>
        <v>#DIV/0!</v>
      </c>
      <c r="I45" s="171"/>
      <c r="J45" s="171"/>
      <c r="K45" s="171"/>
      <c r="L45" s="171"/>
      <c r="M45" s="171"/>
      <c r="N45" s="171"/>
      <c r="O45" s="171"/>
      <c r="P45" s="171"/>
      <c r="Q45" s="171"/>
      <c r="R45" s="171"/>
      <c r="S45" s="171"/>
      <c r="T45" s="171"/>
      <c r="U45" s="171"/>
      <c r="V45" s="171"/>
      <c r="W45" s="171"/>
      <c r="X45" s="171"/>
      <c r="Y45" s="171"/>
      <c r="AA45" s="171"/>
      <c r="AB45" s="171"/>
      <c r="AC45" s="171"/>
      <c r="AD45" s="171"/>
      <c r="AE45" s="171"/>
      <c r="AF45" s="171"/>
      <c r="AG45" s="171"/>
    </row>
    <row r="46" spans="1:33" ht="15.75">
      <c r="A46" s="138" t="s">
        <v>22</v>
      </c>
      <c r="B46" s="198">
        <f>SUM(B47:B49)</f>
        <v>0</v>
      </c>
      <c r="C46" s="199" t="e">
        <f>B46/B59</f>
        <v>#DIV/0!</v>
      </c>
      <c r="D46" s="173"/>
      <c r="E46" s="173"/>
      <c r="F46" s="561"/>
      <c r="G46" s="562"/>
      <c r="I46" s="171"/>
      <c r="J46" s="171"/>
      <c r="K46" s="171"/>
      <c r="L46" s="171"/>
      <c r="M46" s="171"/>
      <c r="N46" s="171"/>
      <c r="O46" s="171"/>
      <c r="P46" s="171"/>
      <c r="Q46" s="171"/>
      <c r="R46" s="171"/>
      <c r="S46" s="171"/>
      <c r="T46" s="171"/>
      <c r="U46" s="171"/>
      <c r="V46" s="171"/>
      <c r="W46" s="171"/>
      <c r="X46" s="171"/>
      <c r="Y46" s="171"/>
      <c r="AA46" s="171"/>
      <c r="AB46" s="171"/>
      <c r="AC46" s="171"/>
      <c r="AD46" s="171"/>
      <c r="AE46" s="171"/>
      <c r="AF46" s="171"/>
      <c r="AG46" s="171"/>
    </row>
    <row r="47" spans="1:33" ht="15.75">
      <c r="A47" s="141" t="s">
        <v>233</v>
      </c>
      <c r="B47" s="185"/>
      <c r="C47" s="182">
        <f>IF($B$59&gt;0,B47/$B$59,B47/1)</f>
        <v>0</v>
      </c>
      <c r="D47" s="183"/>
      <c r="E47" s="183"/>
      <c r="F47" s="184">
        <f>B47</f>
        <v>0</v>
      </c>
      <c r="G47" s="187"/>
      <c r="I47" s="171"/>
      <c r="J47" s="171"/>
      <c r="K47" s="171"/>
      <c r="L47" s="171"/>
      <c r="M47" s="171"/>
      <c r="N47" s="171"/>
      <c r="O47" s="171"/>
      <c r="P47" s="171"/>
      <c r="Q47" s="171"/>
      <c r="R47" s="171"/>
      <c r="S47" s="171"/>
      <c r="T47" s="171"/>
      <c r="U47" s="171"/>
      <c r="V47" s="171"/>
      <c r="W47" s="171"/>
      <c r="X47" s="171"/>
      <c r="Y47" s="171"/>
      <c r="AA47" s="171"/>
      <c r="AB47" s="171"/>
      <c r="AC47" s="171"/>
      <c r="AD47" s="171"/>
      <c r="AE47" s="171"/>
      <c r="AF47" s="171"/>
      <c r="AG47" s="171"/>
    </row>
    <row r="48" spans="1:33" ht="15.75">
      <c r="A48" s="141" t="s">
        <v>23</v>
      </c>
      <c r="B48" s="185"/>
      <c r="C48" s="182">
        <f>IF($B$59&gt;0,B48/$B$59,B48/1)</f>
        <v>0</v>
      </c>
      <c r="D48" s="183"/>
      <c r="E48" s="183"/>
      <c r="F48" s="184">
        <f>B48</f>
        <v>0</v>
      </c>
      <c r="G48" s="187"/>
      <c r="I48" s="171"/>
      <c r="J48" s="171"/>
      <c r="K48" s="171"/>
      <c r="L48" s="171"/>
      <c r="M48" s="171"/>
      <c r="N48" s="171"/>
      <c r="O48" s="171"/>
      <c r="P48" s="171"/>
      <c r="Q48" s="171"/>
      <c r="R48" s="171"/>
      <c r="S48" s="171"/>
      <c r="T48" s="171"/>
      <c r="U48" s="171"/>
      <c r="V48" s="171"/>
      <c r="W48" s="171"/>
      <c r="X48" s="171"/>
      <c r="Y48" s="171"/>
      <c r="AA48" s="171"/>
      <c r="AB48" s="171"/>
      <c r="AC48" s="171"/>
      <c r="AD48" s="171"/>
      <c r="AE48" s="171"/>
      <c r="AF48" s="171"/>
      <c r="AG48" s="171"/>
    </row>
    <row r="49" spans="1:36" s="209" customFormat="1" ht="15.75">
      <c r="A49" s="141" t="s">
        <v>263</v>
      </c>
      <c r="B49" s="185"/>
      <c r="C49" s="182">
        <f>IF($B$59&gt;0,B49/$B$59,B49/1)</f>
        <v>0</v>
      </c>
      <c r="D49" s="183"/>
      <c r="E49" s="183"/>
      <c r="F49" s="184">
        <f>B49</f>
        <v>0</v>
      </c>
      <c r="G49" s="187"/>
      <c r="I49" s="210"/>
      <c r="J49" s="210"/>
      <c r="K49" s="210"/>
      <c r="L49" s="210"/>
      <c r="M49" s="210"/>
      <c r="N49" s="210"/>
      <c r="O49" s="210"/>
      <c r="P49" s="210"/>
      <c r="Q49" s="210"/>
      <c r="R49" s="210"/>
      <c r="S49" s="210"/>
      <c r="T49" s="210"/>
      <c r="U49" s="210"/>
      <c r="V49" s="210"/>
      <c r="W49" s="210"/>
      <c r="X49" s="210"/>
      <c r="Y49" s="210"/>
      <c r="AA49" s="210"/>
      <c r="AB49" s="210"/>
      <c r="AC49" s="210"/>
      <c r="AD49" s="210"/>
      <c r="AE49" s="210"/>
      <c r="AF49" s="210"/>
      <c r="AG49" s="210"/>
    </row>
    <row r="50" spans="1:36" ht="15.75">
      <c r="A50" s="138" t="s">
        <v>268</v>
      </c>
      <c r="B50" s="198">
        <f>SUM(B51:B58)</f>
        <v>0</v>
      </c>
      <c r="C50" s="199" t="e">
        <f>B50/B59</f>
        <v>#DIV/0!</v>
      </c>
      <c r="D50" s="173"/>
      <c r="E50" s="173"/>
      <c r="F50" s="561"/>
      <c r="G50" s="562"/>
      <c r="I50" s="171"/>
      <c r="J50" s="171"/>
      <c r="K50" s="171"/>
      <c r="L50" s="171"/>
      <c r="M50" s="171"/>
      <c r="N50" s="171"/>
      <c r="O50" s="171"/>
      <c r="P50" s="171"/>
      <c r="Q50" s="171"/>
      <c r="R50" s="171"/>
      <c r="S50" s="171"/>
      <c r="T50" s="171"/>
      <c r="U50" s="171"/>
      <c r="V50" s="171"/>
      <c r="W50" s="171"/>
      <c r="Y50" s="171"/>
      <c r="Z50" s="171"/>
      <c r="AA50" s="171"/>
      <c r="AB50" s="171"/>
      <c r="AC50" s="171"/>
      <c r="AD50" s="171"/>
      <c r="AE50" s="171"/>
    </row>
    <row r="51" spans="1:36" ht="15.75">
      <c r="A51" s="141" t="s">
        <v>20</v>
      </c>
      <c r="B51" s="185"/>
      <c r="C51" s="182">
        <f t="shared" ref="C51:C59" si="9">IF($B$59&gt;0,B51/$B$59,B51/1)</f>
        <v>0</v>
      </c>
      <c r="D51" s="183"/>
      <c r="E51" s="176">
        <f>B51</f>
        <v>0</v>
      </c>
      <c r="F51" s="186"/>
      <c r="G51" s="187"/>
      <c r="I51" s="171"/>
      <c r="J51" s="171"/>
      <c r="K51" s="171"/>
      <c r="L51" s="171"/>
      <c r="M51" s="171"/>
      <c r="N51" s="171"/>
      <c r="O51" s="171"/>
      <c r="P51" s="171"/>
      <c r="Q51" s="171"/>
      <c r="R51" s="171"/>
      <c r="S51" s="171"/>
      <c r="T51" s="171"/>
      <c r="U51" s="171"/>
      <c r="V51" s="171"/>
      <c r="W51" s="171"/>
      <c r="Y51" s="171"/>
      <c r="Z51" s="171"/>
      <c r="AA51" s="171"/>
      <c r="AB51" s="171"/>
      <c r="AC51" s="171"/>
      <c r="AD51" s="171"/>
      <c r="AE51" s="171"/>
    </row>
    <row r="52" spans="1:36" ht="15.75">
      <c r="A52" s="141" t="s">
        <v>232</v>
      </c>
      <c r="B52" s="185"/>
      <c r="C52" s="182">
        <f t="shared" si="9"/>
        <v>0</v>
      </c>
      <c r="D52" s="183"/>
      <c r="E52" s="183"/>
      <c r="F52" s="184">
        <f>B52</f>
        <v>0</v>
      </c>
      <c r="G52" s="187"/>
      <c r="I52" s="171"/>
      <c r="J52" s="171"/>
      <c r="K52" s="171"/>
      <c r="L52" s="171"/>
      <c r="M52" s="171"/>
      <c r="N52" s="171"/>
      <c r="O52" s="171"/>
      <c r="P52" s="171"/>
      <c r="Q52" s="171"/>
      <c r="R52" s="171"/>
      <c r="S52" s="171"/>
      <c r="T52" s="171"/>
      <c r="U52" s="171"/>
      <c r="V52" s="171"/>
      <c r="W52" s="171"/>
      <c r="Y52" s="171"/>
      <c r="Z52" s="171"/>
      <c r="AA52" s="171"/>
      <c r="AB52" s="171"/>
      <c r="AC52" s="171"/>
      <c r="AD52" s="171"/>
      <c r="AE52" s="171"/>
    </row>
    <row r="53" spans="1:36" ht="15.75">
      <c r="A53" s="141" t="s">
        <v>99</v>
      </c>
      <c r="B53" s="185"/>
      <c r="C53" s="182">
        <f t="shared" si="9"/>
        <v>0</v>
      </c>
      <c r="D53" s="183"/>
      <c r="E53" s="176">
        <f>B53</f>
        <v>0</v>
      </c>
      <c r="F53" s="186"/>
      <c r="G53" s="187"/>
      <c r="I53" s="171"/>
      <c r="J53" s="171"/>
      <c r="K53" s="171"/>
      <c r="L53" s="171"/>
      <c r="M53" s="171"/>
      <c r="N53" s="171"/>
      <c r="O53" s="171"/>
      <c r="P53" s="171"/>
      <c r="Q53" s="171"/>
      <c r="R53" s="171"/>
      <c r="S53" s="171"/>
      <c r="T53" s="171"/>
      <c r="U53" s="171"/>
      <c r="V53" s="171"/>
      <c r="W53" s="171"/>
      <c r="Y53" s="171"/>
      <c r="Z53" s="171"/>
      <c r="AA53" s="171"/>
      <c r="AB53" s="171"/>
      <c r="AC53" s="171"/>
      <c r="AD53" s="171"/>
      <c r="AE53" s="171"/>
    </row>
    <row r="54" spans="1:36" ht="15.75">
      <c r="A54" s="141" t="s">
        <v>12</v>
      </c>
      <c r="B54" s="185"/>
      <c r="C54" s="182">
        <f t="shared" si="9"/>
        <v>0</v>
      </c>
      <c r="D54" s="183"/>
      <c r="E54" s="183"/>
      <c r="F54" s="184">
        <f>B54</f>
        <v>0</v>
      </c>
      <c r="G54" s="187"/>
      <c r="I54" s="171"/>
      <c r="J54" s="171"/>
      <c r="K54" s="171"/>
      <c r="L54" s="171"/>
      <c r="M54" s="171"/>
      <c r="N54" s="171"/>
      <c r="O54" s="171"/>
      <c r="P54" s="171"/>
      <c r="Q54" s="171"/>
      <c r="R54" s="171"/>
      <c r="S54" s="171"/>
      <c r="T54" s="171"/>
      <c r="U54" s="171"/>
      <c r="V54" s="171"/>
      <c r="W54" s="171"/>
      <c r="Y54" s="171"/>
      <c r="Z54" s="171"/>
      <c r="AA54" s="171"/>
      <c r="AB54" s="171"/>
      <c r="AC54" s="171"/>
      <c r="AD54" s="171"/>
      <c r="AE54" s="171"/>
    </row>
    <row r="55" spans="1:36" ht="15.75">
      <c r="A55" s="141" t="s">
        <v>269</v>
      </c>
      <c r="B55" s="185"/>
      <c r="C55" s="182">
        <f t="shared" si="9"/>
        <v>0</v>
      </c>
      <c r="D55" s="188"/>
      <c r="E55" s="188"/>
      <c r="F55" s="189">
        <f>B55</f>
        <v>0</v>
      </c>
      <c r="G55" s="187"/>
      <c r="I55" s="171"/>
      <c r="J55" s="171"/>
      <c r="K55" s="171"/>
      <c r="L55" s="171"/>
      <c r="M55" s="171"/>
      <c r="N55" s="171"/>
      <c r="O55" s="171"/>
      <c r="P55" s="171"/>
      <c r="Q55" s="171"/>
      <c r="R55" s="171"/>
      <c r="S55" s="171"/>
      <c r="T55" s="171"/>
      <c r="U55" s="171"/>
      <c r="V55" s="171"/>
      <c r="W55" s="171"/>
      <c r="Y55" s="171"/>
      <c r="Z55" s="171"/>
      <c r="AA55" s="171"/>
      <c r="AB55" s="171"/>
      <c r="AC55" s="171"/>
      <c r="AD55" s="171"/>
      <c r="AE55" s="171"/>
    </row>
    <row r="56" spans="1:36" ht="15.75">
      <c r="A56" s="141" t="s">
        <v>270</v>
      </c>
      <c r="B56" s="185"/>
      <c r="C56" s="182">
        <f t="shared" si="9"/>
        <v>0</v>
      </c>
      <c r="D56" s="188"/>
      <c r="E56" s="188"/>
      <c r="F56" s="189">
        <f>B56</f>
        <v>0</v>
      </c>
      <c r="G56" s="187"/>
      <c r="I56" s="171"/>
      <c r="J56" s="171"/>
      <c r="K56" s="171"/>
      <c r="L56" s="171"/>
      <c r="M56" s="171"/>
      <c r="N56" s="171"/>
      <c r="O56" s="171"/>
      <c r="P56" s="171"/>
      <c r="Q56" s="171"/>
      <c r="R56" s="171"/>
      <c r="S56" s="171"/>
      <c r="T56" s="171"/>
      <c r="U56" s="171"/>
      <c r="V56" s="171"/>
      <c r="W56" s="171"/>
      <c r="Y56" s="171"/>
      <c r="Z56" s="171"/>
      <c r="AA56" s="171"/>
      <c r="AB56" s="171"/>
      <c r="AC56" s="171"/>
      <c r="AD56" s="171"/>
      <c r="AE56" s="171"/>
    </row>
    <row r="57" spans="1:36" ht="15.75">
      <c r="A57" s="141" t="s">
        <v>230</v>
      </c>
      <c r="B57" s="185"/>
      <c r="C57" s="182">
        <f t="shared" si="9"/>
        <v>0</v>
      </c>
      <c r="D57" s="176">
        <f>B57</f>
        <v>0</v>
      </c>
      <c r="E57" s="183"/>
      <c r="F57" s="186"/>
      <c r="G57" s="187"/>
      <c r="I57" s="171"/>
      <c r="J57" s="171"/>
      <c r="K57" s="171"/>
      <c r="L57" s="171"/>
      <c r="M57" s="171"/>
      <c r="N57" s="171"/>
      <c r="O57" s="171"/>
      <c r="P57" s="171"/>
      <c r="Q57" s="171"/>
      <c r="R57" s="171"/>
      <c r="S57" s="171"/>
      <c r="T57" s="171"/>
      <c r="U57" s="171"/>
      <c r="V57" s="171"/>
      <c r="W57" s="171"/>
      <c r="Y57" s="171"/>
      <c r="Z57" s="171"/>
      <c r="AA57" s="171"/>
      <c r="AB57" s="171"/>
      <c r="AC57" s="171"/>
      <c r="AD57" s="171"/>
      <c r="AE57" s="171"/>
    </row>
    <row r="58" spans="1:36" ht="15.75">
      <c r="A58" s="141" t="s">
        <v>263</v>
      </c>
      <c r="B58" s="185"/>
      <c r="C58" s="190">
        <f t="shared" si="9"/>
        <v>0</v>
      </c>
      <c r="D58" s="176"/>
      <c r="E58" s="176"/>
      <c r="F58" s="184"/>
      <c r="G58" s="187"/>
      <c r="I58" s="171"/>
      <c r="J58" s="171"/>
      <c r="K58" s="171"/>
      <c r="L58" s="171"/>
      <c r="M58" s="171"/>
      <c r="N58" s="171"/>
      <c r="O58" s="171"/>
      <c r="P58" s="171"/>
      <c r="Q58" s="171"/>
      <c r="R58" s="171"/>
      <c r="S58" s="171"/>
      <c r="T58" s="171"/>
      <c r="U58" s="171"/>
      <c r="V58" s="171"/>
      <c r="W58" s="171"/>
      <c r="Y58" s="171"/>
      <c r="Z58" s="171"/>
      <c r="AA58" s="171"/>
      <c r="AB58" s="171"/>
      <c r="AC58" s="171"/>
      <c r="AD58" s="171"/>
      <c r="AE58" s="171"/>
    </row>
    <row r="59" spans="1:36" ht="16.5" thickBot="1">
      <c r="A59" s="142" t="s">
        <v>271</v>
      </c>
      <c r="B59" s="211">
        <f>SUM(B6,B19,B23,B9,B33,B41,B46,B50)</f>
        <v>0</v>
      </c>
      <c r="C59" s="191">
        <f t="shared" si="9"/>
        <v>0</v>
      </c>
      <c r="D59" s="203">
        <f>SUM(D7:D58)</f>
        <v>0</v>
      </c>
      <c r="E59" s="203">
        <f>SUM(E7:E58)</f>
        <v>0</v>
      </c>
      <c r="F59" s="204">
        <f>SUM(F7:F58)</f>
        <v>0</v>
      </c>
      <c r="G59" s="192"/>
      <c r="I59" s="171"/>
      <c r="J59" s="171"/>
      <c r="K59" s="171"/>
      <c r="L59" s="171"/>
      <c r="M59" s="171"/>
      <c r="N59" s="171"/>
      <c r="O59" s="171"/>
      <c r="P59" s="171"/>
      <c r="Q59" s="171"/>
      <c r="R59" s="171"/>
      <c r="S59" s="171"/>
      <c r="T59" s="171"/>
      <c r="U59" s="171"/>
      <c r="V59" s="171"/>
      <c r="W59" s="171"/>
      <c r="Y59" s="171"/>
      <c r="Z59" s="171"/>
      <c r="AA59" s="171"/>
      <c r="AB59" s="171"/>
      <c r="AC59" s="171"/>
      <c r="AD59" s="171"/>
      <c r="AE59" s="171"/>
    </row>
    <row r="60" spans="1:36" ht="18.75">
      <c r="A60" s="138" t="s">
        <v>249</v>
      </c>
      <c r="B60" s="366" t="str">
        <f>IF(B59='2. Key Financial Assumptions'!E6,"","ERROR")</f>
        <v/>
      </c>
      <c r="C60" s="193"/>
      <c r="D60" s="205" t="e">
        <f>(D59/B3)</f>
        <v>#DIV/0!</v>
      </c>
      <c r="E60" s="205" t="e">
        <f>(E59/B3)</f>
        <v>#DIV/0!</v>
      </c>
      <c r="F60" s="205" t="e">
        <f>(F59/B3)</f>
        <v>#DIV/0!</v>
      </c>
      <c r="G60" s="212" t="e">
        <f>(B59/B3)</f>
        <v>#DIV/0!</v>
      </c>
      <c r="L60" s="171"/>
      <c r="M60" s="171"/>
      <c r="N60" s="171"/>
      <c r="O60" s="171"/>
      <c r="P60" s="171"/>
      <c r="Q60" s="171"/>
      <c r="R60" s="171"/>
      <c r="S60" s="171"/>
      <c r="T60" s="171"/>
      <c r="U60" s="171"/>
      <c r="V60" s="171"/>
      <c r="W60" s="171"/>
      <c r="X60" s="171"/>
      <c r="Y60" s="171"/>
      <c r="Z60" s="171"/>
      <c r="AA60" s="171"/>
      <c r="AB60" s="171"/>
      <c r="AD60" s="171"/>
      <c r="AE60" s="171"/>
      <c r="AF60" s="171"/>
      <c r="AG60" s="171"/>
      <c r="AH60" s="171"/>
      <c r="AI60" s="171"/>
      <c r="AJ60" s="171"/>
    </row>
    <row r="61" spans="1:36" ht="16.5" thickBot="1">
      <c r="A61" s="194" t="s">
        <v>228</v>
      </c>
      <c r="B61" s="195"/>
      <c r="C61" s="195"/>
      <c r="D61" s="195"/>
      <c r="E61" s="195"/>
      <c r="F61" s="195"/>
      <c r="G61" s="196"/>
      <c r="L61" s="171"/>
      <c r="M61" s="171"/>
      <c r="N61" s="171"/>
      <c r="O61" s="171"/>
      <c r="P61" s="171"/>
      <c r="Q61" s="171"/>
      <c r="R61" s="171"/>
      <c r="S61" s="171"/>
      <c r="T61" s="171"/>
      <c r="U61" s="171"/>
      <c r="V61" s="171"/>
      <c r="W61" s="171"/>
      <c r="X61" s="171"/>
      <c r="Y61" s="171"/>
      <c r="Z61" s="171"/>
      <c r="AA61" s="171"/>
      <c r="AB61" s="171"/>
      <c r="AD61" s="171"/>
      <c r="AE61" s="171"/>
      <c r="AF61" s="171"/>
      <c r="AG61" s="171"/>
      <c r="AH61" s="171"/>
      <c r="AI61" s="171"/>
      <c r="AJ61" s="171"/>
    </row>
    <row r="62" spans="1:36" ht="15.75">
      <c r="A62" s="550" t="s">
        <v>227</v>
      </c>
      <c r="B62" s="551"/>
      <c r="C62" s="551"/>
      <c r="D62" s="551"/>
      <c r="E62" s="551"/>
      <c r="F62" s="551"/>
      <c r="G62" s="552"/>
      <c r="L62" s="171"/>
      <c r="M62" s="171"/>
      <c r="N62" s="171"/>
      <c r="O62" s="171"/>
      <c r="P62" s="171"/>
      <c r="Q62" s="171"/>
      <c r="R62" s="171"/>
      <c r="S62" s="171"/>
      <c r="T62" s="171"/>
      <c r="U62" s="171"/>
      <c r="V62" s="171"/>
      <c r="W62" s="171"/>
      <c r="X62" s="171"/>
      <c r="Y62" s="171"/>
      <c r="Z62" s="171"/>
      <c r="AA62" s="171"/>
      <c r="AB62" s="171"/>
      <c r="AD62" s="171"/>
      <c r="AE62" s="171"/>
      <c r="AF62" s="171"/>
      <c r="AG62" s="171"/>
      <c r="AH62" s="171"/>
      <c r="AI62" s="171"/>
      <c r="AJ62" s="171"/>
    </row>
    <row r="63" spans="1:36" ht="15.75">
      <c r="A63" s="553"/>
      <c r="B63" s="554"/>
      <c r="C63" s="554"/>
      <c r="D63" s="554"/>
      <c r="E63" s="554"/>
      <c r="F63" s="554"/>
      <c r="G63" s="555"/>
      <c r="L63" s="171"/>
      <c r="M63" s="171"/>
      <c r="N63" s="171"/>
      <c r="O63" s="171"/>
      <c r="P63" s="171"/>
      <c r="Q63" s="171"/>
      <c r="R63" s="171"/>
      <c r="S63" s="171"/>
      <c r="T63" s="171"/>
      <c r="U63" s="171"/>
      <c r="V63" s="171"/>
      <c r="W63" s="171"/>
      <c r="X63" s="171"/>
      <c r="Y63" s="171"/>
      <c r="Z63" s="171"/>
      <c r="AA63" s="171"/>
      <c r="AB63" s="171"/>
      <c r="AD63" s="171"/>
      <c r="AE63" s="171"/>
      <c r="AF63" s="171"/>
      <c r="AG63" s="171"/>
      <c r="AH63" s="171"/>
      <c r="AI63" s="171"/>
      <c r="AJ63" s="171"/>
    </row>
    <row r="64" spans="1:36" ht="15.75">
      <c r="A64" s="553"/>
      <c r="B64" s="554"/>
      <c r="C64" s="554"/>
      <c r="D64" s="554"/>
      <c r="E64" s="554"/>
      <c r="F64" s="554"/>
      <c r="G64" s="555"/>
      <c r="L64" s="171"/>
      <c r="M64" s="171"/>
      <c r="N64" s="171"/>
      <c r="O64" s="171"/>
      <c r="P64" s="171"/>
      <c r="Q64" s="171"/>
      <c r="R64" s="171"/>
      <c r="S64" s="171"/>
      <c r="T64" s="171"/>
      <c r="U64" s="171"/>
      <c r="V64" s="171"/>
      <c r="W64" s="171"/>
      <c r="X64" s="171"/>
      <c r="Y64" s="171"/>
      <c r="Z64" s="171"/>
      <c r="AA64" s="171"/>
      <c r="AB64" s="171"/>
      <c r="AD64" s="171"/>
      <c r="AE64" s="171"/>
      <c r="AF64" s="171"/>
      <c r="AG64" s="171"/>
      <c r="AH64" s="171"/>
      <c r="AI64" s="171"/>
      <c r="AJ64" s="171"/>
    </row>
    <row r="65" spans="1:36" ht="16.5" thickBot="1">
      <c r="A65" s="556"/>
      <c r="B65" s="557"/>
      <c r="C65" s="557"/>
      <c r="D65" s="557"/>
      <c r="E65" s="557"/>
      <c r="F65" s="557"/>
      <c r="G65" s="558"/>
      <c r="L65" s="171"/>
      <c r="M65" s="171"/>
      <c r="N65" s="171"/>
      <c r="O65" s="171"/>
      <c r="P65" s="171"/>
      <c r="Q65" s="171"/>
      <c r="R65" s="171"/>
      <c r="S65" s="171"/>
      <c r="T65" s="171"/>
      <c r="U65" s="171"/>
      <c r="V65" s="171"/>
      <c r="W65" s="171"/>
      <c r="X65" s="171"/>
      <c r="Y65" s="171"/>
      <c r="Z65" s="171"/>
      <c r="AA65" s="171"/>
      <c r="AB65" s="171"/>
      <c r="AD65" s="171"/>
      <c r="AE65" s="171"/>
      <c r="AF65" s="171"/>
      <c r="AG65" s="171"/>
      <c r="AH65" s="171"/>
      <c r="AI65" s="171"/>
      <c r="AJ65" s="171"/>
    </row>
    <row r="66" spans="1:36" ht="15.75">
      <c r="L66" s="171"/>
      <c r="M66" s="171"/>
      <c r="N66" s="171"/>
      <c r="O66" s="171"/>
      <c r="P66" s="171"/>
      <c r="Q66" s="171"/>
      <c r="R66" s="171"/>
      <c r="S66" s="171"/>
      <c r="T66" s="171"/>
      <c r="U66" s="171"/>
      <c r="V66" s="171"/>
      <c r="W66" s="171"/>
      <c r="X66" s="171"/>
      <c r="Y66" s="171"/>
      <c r="Z66" s="171"/>
      <c r="AA66" s="171"/>
      <c r="AB66" s="171"/>
      <c r="AD66" s="171"/>
      <c r="AE66" s="171"/>
      <c r="AF66" s="171"/>
      <c r="AG66" s="171"/>
      <c r="AH66" s="171"/>
      <c r="AI66" s="171"/>
      <c r="AJ66" s="171"/>
    </row>
    <row r="67" spans="1:36" ht="15.75">
      <c r="L67" s="171"/>
      <c r="M67" s="171"/>
      <c r="N67" s="171"/>
      <c r="O67" s="171"/>
      <c r="P67" s="171"/>
      <c r="Q67" s="171"/>
      <c r="R67" s="171"/>
      <c r="S67" s="171"/>
      <c r="T67" s="171"/>
      <c r="U67" s="171"/>
      <c r="V67" s="171"/>
      <c r="W67" s="171"/>
      <c r="X67" s="171"/>
      <c r="Y67" s="171"/>
      <c r="Z67" s="171"/>
      <c r="AA67" s="171"/>
      <c r="AB67" s="171"/>
      <c r="AD67" s="171"/>
      <c r="AE67" s="171"/>
      <c r="AF67" s="171"/>
      <c r="AG67" s="171"/>
      <c r="AH67" s="171"/>
      <c r="AI67" s="171"/>
      <c r="AJ67" s="171"/>
    </row>
    <row r="68" spans="1:36" ht="15.75">
      <c r="L68" s="171"/>
      <c r="M68" s="171"/>
      <c r="N68" s="171"/>
      <c r="O68" s="171"/>
      <c r="P68" s="171"/>
      <c r="Q68" s="171"/>
      <c r="R68" s="171"/>
      <c r="S68" s="171"/>
      <c r="T68" s="171"/>
      <c r="U68" s="171"/>
      <c r="V68" s="171"/>
      <c r="W68" s="171"/>
      <c r="X68" s="171"/>
      <c r="Y68" s="171"/>
      <c r="Z68" s="171"/>
      <c r="AA68" s="171"/>
      <c r="AB68" s="171"/>
      <c r="AD68" s="171"/>
      <c r="AE68" s="171"/>
      <c r="AF68" s="171"/>
      <c r="AG68" s="171"/>
      <c r="AH68" s="171"/>
      <c r="AI68" s="171"/>
      <c r="AJ68" s="171"/>
    </row>
    <row r="69" spans="1:36" ht="15.75">
      <c r="L69" s="171"/>
      <c r="M69" s="171"/>
      <c r="N69" s="171"/>
      <c r="O69" s="171"/>
      <c r="P69" s="171"/>
      <c r="Q69" s="171"/>
      <c r="R69" s="171"/>
      <c r="S69" s="171"/>
      <c r="T69" s="171"/>
      <c r="U69" s="171"/>
      <c r="V69" s="171"/>
      <c r="W69" s="171"/>
      <c r="X69" s="171"/>
      <c r="Y69" s="171"/>
      <c r="Z69" s="171"/>
      <c r="AA69" s="171"/>
      <c r="AB69" s="171"/>
      <c r="AD69" s="171"/>
      <c r="AE69" s="171"/>
      <c r="AF69" s="171"/>
      <c r="AG69" s="171"/>
      <c r="AH69" s="171"/>
      <c r="AI69" s="171"/>
      <c r="AJ69" s="171"/>
    </row>
    <row r="70" spans="1:36" ht="15.75">
      <c r="L70" s="171"/>
      <c r="M70" s="171"/>
      <c r="N70" s="171"/>
      <c r="O70" s="171"/>
      <c r="P70" s="171"/>
      <c r="Q70" s="171"/>
      <c r="R70" s="171"/>
      <c r="S70" s="171"/>
      <c r="T70" s="171"/>
      <c r="U70" s="171"/>
      <c r="V70" s="171"/>
      <c r="W70" s="171"/>
      <c r="X70" s="171"/>
      <c r="Y70" s="171"/>
      <c r="Z70" s="171"/>
      <c r="AA70" s="171"/>
      <c r="AB70" s="171"/>
      <c r="AD70" s="171"/>
      <c r="AE70" s="171"/>
      <c r="AF70" s="171"/>
      <c r="AG70" s="171"/>
      <c r="AH70" s="171"/>
      <c r="AI70" s="171"/>
      <c r="AJ70" s="171"/>
    </row>
    <row r="71" spans="1:36" ht="15.75">
      <c r="L71" s="171"/>
      <c r="M71" s="171"/>
      <c r="N71" s="171"/>
      <c r="O71" s="171"/>
      <c r="P71" s="171"/>
      <c r="Q71" s="171"/>
      <c r="R71" s="171"/>
      <c r="S71" s="171"/>
      <c r="T71" s="171"/>
      <c r="U71" s="171"/>
      <c r="V71" s="171"/>
      <c r="W71" s="171"/>
      <c r="X71" s="171"/>
      <c r="Y71" s="171"/>
      <c r="Z71" s="171"/>
      <c r="AA71" s="171"/>
      <c r="AB71" s="171"/>
      <c r="AD71" s="171"/>
      <c r="AE71" s="171"/>
      <c r="AF71" s="171"/>
      <c r="AG71" s="171"/>
      <c r="AH71" s="171"/>
      <c r="AI71" s="171"/>
      <c r="AJ71" s="171"/>
    </row>
    <row r="72" spans="1:36" ht="15.75">
      <c r="L72" s="171"/>
      <c r="M72" s="171"/>
      <c r="N72" s="171"/>
      <c r="O72" s="171"/>
      <c r="P72" s="171"/>
      <c r="Q72" s="171"/>
      <c r="R72" s="171"/>
      <c r="S72" s="171"/>
      <c r="T72" s="171"/>
      <c r="U72" s="171"/>
      <c r="V72" s="171"/>
      <c r="W72" s="171"/>
      <c r="X72" s="171"/>
      <c r="Y72" s="171"/>
      <c r="Z72" s="171"/>
      <c r="AA72" s="171"/>
      <c r="AB72" s="171"/>
      <c r="AD72" s="171"/>
      <c r="AE72" s="171"/>
      <c r="AF72" s="171"/>
      <c r="AG72" s="171"/>
      <c r="AH72" s="171"/>
      <c r="AI72" s="171"/>
      <c r="AJ72" s="171"/>
    </row>
    <row r="73" spans="1:36" ht="15.75">
      <c r="L73" s="171"/>
      <c r="M73" s="171"/>
      <c r="N73" s="171"/>
      <c r="O73" s="171"/>
      <c r="P73" s="171"/>
      <c r="Q73" s="171"/>
      <c r="R73" s="171"/>
      <c r="S73" s="171"/>
      <c r="T73" s="171"/>
      <c r="U73" s="171"/>
      <c r="V73" s="171"/>
      <c r="W73" s="171"/>
      <c r="X73" s="171"/>
      <c r="Y73" s="171"/>
      <c r="Z73" s="171"/>
      <c r="AA73" s="171"/>
      <c r="AB73" s="171"/>
    </row>
    <row r="74" spans="1:36" ht="15.75">
      <c r="L74" s="171"/>
      <c r="M74" s="171"/>
      <c r="N74" s="171"/>
      <c r="O74" s="171"/>
      <c r="P74" s="171"/>
      <c r="Q74" s="171"/>
      <c r="R74" s="171"/>
      <c r="S74" s="171"/>
      <c r="T74" s="171"/>
      <c r="U74" s="171"/>
      <c r="V74" s="171"/>
      <c r="W74" s="171"/>
      <c r="X74" s="171"/>
      <c r="Y74" s="171"/>
      <c r="Z74" s="171"/>
      <c r="AA74" s="171"/>
      <c r="AB74" s="171"/>
    </row>
    <row r="75" spans="1:36" ht="15.75">
      <c r="L75" s="171"/>
      <c r="M75" s="171"/>
      <c r="N75" s="171"/>
      <c r="O75" s="171"/>
      <c r="P75" s="171"/>
      <c r="Q75" s="171"/>
      <c r="R75" s="171"/>
      <c r="S75" s="171"/>
      <c r="T75" s="171"/>
      <c r="U75" s="171"/>
      <c r="V75" s="171"/>
      <c r="W75" s="171"/>
      <c r="X75" s="171"/>
      <c r="Y75" s="171"/>
      <c r="Z75" s="171"/>
      <c r="AA75" s="171"/>
      <c r="AB75" s="171"/>
    </row>
    <row r="76" spans="1:36" ht="15.75">
      <c r="L76" s="171"/>
      <c r="M76" s="171"/>
      <c r="N76" s="171"/>
      <c r="O76" s="171"/>
      <c r="P76" s="171"/>
      <c r="Q76" s="171"/>
      <c r="R76" s="171"/>
      <c r="S76" s="171"/>
      <c r="T76" s="171"/>
      <c r="U76" s="171"/>
      <c r="V76" s="171"/>
      <c r="W76" s="171"/>
      <c r="X76" s="171"/>
      <c r="Y76" s="171"/>
      <c r="Z76" s="171"/>
      <c r="AA76" s="171"/>
      <c r="AB76" s="171"/>
    </row>
    <row r="77" spans="1:36" ht="15.75">
      <c r="L77" s="171"/>
      <c r="M77" s="171"/>
      <c r="N77" s="171"/>
      <c r="O77" s="171"/>
      <c r="P77" s="171"/>
      <c r="Q77" s="171"/>
      <c r="R77" s="171"/>
      <c r="S77" s="171"/>
      <c r="T77" s="171"/>
      <c r="U77" s="171"/>
      <c r="V77" s="171"/>
      <c r="W77" s="171"/>
      <c r="X77" s="171"/>
      <c r="Y77" s="171"/>
      <c r="Z77" s="171"/>
      <c r="AA77" s="171"/>
      <c r="AB77" s="171"/>
    </row>
    <row r="78" spans="1:36" ht="15.75">
      <c r="L78" s="171"/>
      <c r="M78" s="171"/>
      <c r="N78" s="171"/>
      <c r="O78" s="171"/>
      <c r="P78" s="171"/>
      <c r="Q78" s="171"/>
      <c r="R78" s="171"/>
      <c r="S78" s="171"/>
      <c r="T78" s="171"/>
      <c r="U78" s="171"/>
      <c r="V78" s="171"/>
      <c r="W78" s="171"/>
      <c r="X78" s="171"/>
      <c r="Y78" s="171"/>
      <c r="Z78" s="171"/>
      <c r="AA78" s="171"/>
      <c r="AB78" s="171"/>
    </row>
    <row r="79" spans="1:36" ht="15.75">
      <c r="L79" s="171"/>
      <c r="M79" s="171"/>
      <c r="N79" s="171"/>
      <c r="O79" s="171"/>
      <c r="P79" s="171"/>
      <c r="Q79" s="171"/>
      <c r="R79" s="171"/>
      <c r="S79" s="171"/>
      <c r="T79" s="171"/>
      <c r="U79" s="171"/>
      <c r="V79" s="171"/>
      <c r="W79" s="171"/>
      <c r="X79" s="171"/>
      <c r="Y79" s="171"/>
      <c r="Z79" s="171"/>
      <c r="AA79" s="171"/>
      <c r="AB79" s="171"/>
    </row>
    <row r="80" spans="1:36" ht="15.75">
      <c r="L80" s="171"/>
      <c r="M80" s="171"/>
      <c r="N80" s="171"/>
      <c r="O80" s="171"/>
      <c r="P80" s="171"/>
      <c r="Q80" s="171"/>
      <c r="R80" s="171"/>
      <c r="S80" s="171"/>
      <c r="T80" s="171"/>
      <c r="U80" s="171"/>
      <c r="V80" s="171"/>
      <c r="W80" s="171"/>
      <c r="X80" s="171"/>
      <c r="Y80" s="171"/>
      <c r="Z80" s="171"/>
      <c r="AA80" s="171"/>
      <c r="AB80" s="171"/>
    </row>
    <row r="81" spans="12:28" ht="15.75">
      <c r="L81" s="171"/>
      <c r="M81" s="171"/>
      <c r="N81" s="171"/>
      <c r="O81" s="171"/>
      <c r="P81" s="171"/>
      <c r="Q81" s="171"/>
      <c r="R81" s="171"/>
      <c r="S81" s="171"/>
      <c r="T81" s="171"/>
      <c r="U81" s="171"/>
      <c r="V81" s="171"/>
      <c r="W81" s="171"/>
      <c r="X81" s="171"/>
      <c r="Y81" s="171"/>
      <c r="Z81" s="171"/>
      <c r="AA81" s="171"/>
      <c r="AB81" s="171"/>
    </row>
    <row r="82" spans="12:28" ht="15.75">
      <c r="L82" s="171"/>
      <c r="M82" s="171"/>
      <c r="N82" s="171"/>
      <c r="O82" s="171"/>
      <c r="P82" s="171"/>
      <c r="Q82" s="171"/>
      <c r="R82" s="171"/>
      <c r="S82" s="171"/>
      <c r="T82" s="171"/>
      <c r="U82" s="171"/>
      <c r="V82" s="171"/>
      <c r="W82" s="171"/>
      <c r="X82" s="171"/>
      <c r="Y82" s="171"/>
      <c r="Z82" s="171"/>
      <c r="AA82" s="171"/>
      <c r="AB82" s="171"/>
    </row>
    <row r="83" spans="12:28" ht="15.75">
      <c r="L83" s="171"/>
      <c r="M83" s="171"/>
      <c r="N83" s="171"/>
      <c r="O83" s="171"/>
      <c r="P83" s="171"/>
      <c r="Q83" s="171"/>
      <c r="R83" s="171"/>
      <c r="S83" s="171"/>
      <c r="T83" s="171"/>
      <c r="U83" s="171"/>
      <c r="V83" s="171"/>
      <c r="W83" s="171"/>
      <c r="X83" s="171"/>
      <c r="Y83" s="171"/>
      <c r="Z83" s="171"/>
      <c r="AA83" s="171"/>
      <c r="AB83" s="171"/>
    </row>
    <row r="84" spans="12:28" ht="15.75">
      <c r="L84" s="171"/>
      <c r="M84" s="171"/>
      <c r="N84" s="171"/>
      <c r="O84" s="171"/>
      <c r="P84" s="171"/>
      <c r="Q84" s="171"/>
      <c r="R84" s="171"/>
      <c r="S84" s="171"/>
      <c r="T84" s="171"/>
      <c r="U84" s="171"/>
      <c r="V84" s="171"/>
      <c r="W84" s="171"/>
      <c r="X84" s="171"/>
      <c r="Y84" s="171"/>
      <c r="Z84" s="171"/>
      <c r="AA84" s="171"/>
      <c r="AB84" s="171"/>
    </row>
    <row r="85" spans="12:28" ht="15.75">
      <c r="L85" s="171"/>
      <c r="M85" s="171"/>
      <c r="N85" s="171"/>
      <c r="O85" s="171"/>
      <c r="P85" s="171"/>
      <c r="Q85" s="171"/>
      <c r="R85" s="171"/>
      <c r="S85" s="171"/>
      <c r="T85" s="171"/>
      <c r="U85" s="171"/>
      <c r="V85" s="171"/>
      <c r="W85" s="171"/>
      <c r="X85" s="171"/>
      <c r="Y85" s="171"/>
      <c r="Z85" s="171"/>
      <c r="AA85" s="171"/>
      <c r="AB85" s="171"/>
    </row>
    <row r="86" spans="12:28" ht="15.75">
      <c r="L86" s="171"/>
      <c r="M86" s="171"/>
      <c r="N86" s="171"/>
      <c r="O86" s="171"/>
      <c r="P86" s="171"/>
      <c r="Q86" s="171"/>
      <c r="R86" s="171"/>
      <c r="S86" s="171"/>
      <c r="T86" s="171"/>
      <c r="U86" s="171"/>
      <c r="V86" s="171"/>
      <c r="W86" s="171"/>
      <c r="X86" s="171"/>
      <c r="Y86" s="171"/>
      <c r="Z86" s="171"/>
      <c r="AA86" s="171"/>
      <c r="AB86" s="171"/>
    </row>
    <row r="87" spans="12:28" ht="15.75">
      <c r="L87" s="171"/>
      <c r="M87" s="171"/>
      <c r="N87" s="171"/>
      <c r="O87" s="171"/>
      <c r="P87" s="171"/>
      <c r="Q87" s="171"/>
      <c r="R87" s="171"/>
      <c r="S87" s="171"/>
      <c r="T87" s="171"/>
      <c r="U87" s="171"/>
      <c r="V87" s="171"/>
      <c r="W87" s="171"/>
      <c r="X87" s="171"/>
      <c r="Y87" s="171"/>
      <c r="Z87" s="171"/>
      <c r="AA87" s="171"/>
      <c r="AB87" s="171"/>
    </row>
    <row r="88" spans="12:28" ht="15.75">
      <c r="L88" s="171"/>
      <c r="M88" s="171"/>
      <c r="N88" s="171"/>
      <c r="O88" s="171"/>
      <c r="P88" s="171"/>
      <c r="Q88" s="171"/>
      <c r="R88" s="171"/>
      <c r="S88" s="171"/>
      <c r="T88" s="171"/>
      <c r="U88" s="171"/>
      <c r="V88" s="171"/>
      <c r="W88" s="171"/>
      <c r="X88" s="171"/>
      <c r="Y88" s="171"/>
      <c r="Z88" s="171"/>
      <c r="AA88" s="171"/>
      <c r="AB88" s="171"/>
    </row>
    <row r="89" spans="12:28" ht="15.75">
      <c r="L89" s="171"/>
      <c r="M89" s="171"/>
      <c r="N89" s="171"/>
      <c r="O89" s="171"/>
      <c r="P89" s="171"/>
      <c r="Q89" s="171"/>
      <c r="R89" s="171"/>
      <c r="S89" s="171"/>
      <c r="T89" s="171"/>
      <c r="U89" s="171"/>
      <c r="V89" s="171"/>
      <c r="W89" s="171"/>
      <c r="X89" s="171"/>
      <c r="Y89" s="171"/>
      <c r="Z89" s="171"/>
      <c r="AA89" s="171"/>
      <c r="AB89" s="171"/>
    </row>
    <row r="90" spans="12:28" ht="15.75">
      <c r="L90" s="171"/>
      <c r="M90" s="171"/>
      <c r="N90" s="171"/>
      <c r="O90" s="171"/>
      <c r="P90" s="171"/>
      <c r="Q90" s="171"/>
      <c r="R90" s="171"/>
      <c r="S90" s="171"/>
      <c r="T90" s="171"/>
      <c r="U90" s="171"/>
      <c r="V90" s="171"/>
      <c r="W90" s="171"/>
      <c r="X90" s="171"/>
      <c r="Y90" s="171"/>
      <c r="Z90" s="171"/>
      <c r="AA90" s="171"/>
      <c r="AB90" s="171"/>
    </row>
    <row r="91" spans="12:28" ht="15.75">
      <c r="L91" s="171"/>
      <c r="M91" s="171"/>
      <c r="N91" s="171"/>
      <c r="O91" s="171"/>
      <c r="P91" s="171"/>
      <c r="Q91" s="171"/>
      <c r="R91" s="171"/>
      <c r="S91" s="171"/>
      <c r="T91" s="171"/>
      <c r="U91" s="171"/>
      <c r="V91" s="171"/>
      <c r="W91" s="171"/>
      <c r="X91" s="171"/>
      <c r="Y91" s="171"/>
      <c r="Z91" s="171"/>
      <c r="AA91" s="171"/>
      <c r="AB91" s="171"/>
    </row>
    <row r="92" spans="12:28" ht="15.75">
      <c r="L92" s="171"/>
      <c r="M92" s="171"/>
      <c r="N92" s="171"/>
      <c r="O92" s="171"/>
      <c r="P92" s="171"/>
      <c r="Q92" s="171"/>
      <c r="R92" s="171"/>
      <c r="S92" s="171"/>
      <c r="T92" s="171"/>
      <c r="U92" s="171"/>
      <c r="V92" s="171"/>
      <c r="W92" s="171"/>
      <c r="X92" s="171"/>
      <c r="Y92" s="171"/>
      <c r="Z92" s="171"/>
      <c r="AA92" s="171"/>
      <c r="AB92" s="171"/>
    </row>
    <row r="93" spans="12:28" ht="15.75">
      <c r="L93" s="171"/>
      <c r="M93" s="171"/>
      <c r="N93" s="171"/>
      <c r="O93" s="171"/>
      <c r="P93" s="171"/>
      <c r="Q93" s="171"/>
      <c r="R93" s="171"/>
      <c r="S93" s="171"/>
      <c r="T93" s="171"/>
      <c r="U93" s="171"/>
      <c r="V93" s="171"/>
      <c r="W93" s="171"/>
      <c r="X93" s="171"/>
      <c r="Y93" s="171"/>
      <c r="Z93" s="171"/>
      <c r="AA93" s="171"/>
      <c r="AB93" s="171"/>
    </row>
    <row r="94" spans="12:28" ht="15.75">
      <c r="L94" s="171"/>
      <c r="M94" s="171"/>
      <c r="N94" s="171"/>
      <c r="O94" s="171"/>
      <c r="P94" s="171"/>
      <c r="Q94" s="171"/>
      <c r="R94" s="171"/>
      <c r="S94" s="171"/>
      <c r="T94" s="171"/>
      <c r="U94" s="171"/>
      <c r="V94" s="171"/>
      <c r="W94" s="171"/>
      <c r="X94" s="171"/>
      <c r="Y94" s="171"/>
      <c r="Z94" s="171"/>
      <c r="AA94" s="171"/>
      <c r="AB94" s="171"/>
    </row>
    <row r="95" spans="12:28" ht="15.75">
      <c r="L95" s="171"/>
      <c r="M95" s="171"/>
      <c r="N95" s="171"/>
      <c r="O95" s="171"/>
      <c r="P95" s="171"/>
      <c r="Q95" s="171"/>
      <c r="R95" s="171"/>
      <c r="S95" s="171"/>
      <c r="T95" s="171"/>
      <c r="U95" s="171"/>
      <c r="V95" s="171"/>
      <c r="W95" s="171"/>
      <c r="X95" s="171"/>
      <c r="Y95" s="171"/>
      <c r="Z95" s="171"/>
      <c r="AA95" s="171"/>
      <c r="AB95" s="171"/>
    </row>
    <row r="96" spans="12:28" ht="15.75">
      <c r="L96" s="171"/>
      <c r="M96" s="171"/>
      <c r="N96" s="171"/>
      <c r="O96" s="171"/>
      <c r="P96" s="171"/>
      <c r="Q96" s="171"/>
      <c r="R96" s="171"/>
      <c r="S96" s="171"/>
      <c r="T96" s="171"/>
      <c r="U96" s="171"/>
      <c r="V96" s="171"/>
      <c r="W96" s="171"/>
      <c r="X96" s="171"/>
      <c r="Y96" s="171"/>
      <c r="Z96" s="171"/>
      <c r="AA96" s="171"/>
      <c r="AB96" s="171"/>
    </row>
    <row r="97" spans="12:28" ht="15.75">
      <c r="L97" s="171"/>
      <c r="M97" s="171"/>
      <c r="N97" s="171"/>
      <c r="O97" s="171"/>
      <c r="P97" s="171"/>
      <c r="Q97" s="171"/>
      <c r="R97" s="171"/>
      <c r="S97" s="171"/>
      <c r="T97" s="171"/>
      <c r="U97" s="171"/>
      <c r="V97" s="171"/>
      <c r="W97" s="171"/>
      <c r="X97" s="171"/>
      <c r="Y97" s="171"/>
      <c r="Z97" s="171"/>
      <c r="AA97" s="171"/>
      <c r="AB97" s="171"/>
    </row>
    <row r="98" spans="12:28" ht="15.75">
      <c r="L98" s="171"/>
      <c r="M98" s="171"/>
      <c r="N98" s="171"/>
      <c r="O98" s="171"/>
      <c r="P98" s="171"/>
      <c r="Q98" s="171"/>
      <c r="R98" s="171"/>
      <c r="S98" s="171"/>
      <c r="T98" s="171"/>
      <c r="U98" s="171"/>
      <c r="V98" s="171"/>
      <c r="W98" s="171"/>
      <c r="X98" s="171"/>
      <c r="Y98" s="171"/>
      <c r="Z98" s="171"/>
      <c r="AA98" s="171"/>
      <c r="AB98" s="171"/>
    </row>
    <row r="99" spans="12:28" ht="15.75">
      <c r="L99" s="171"/>
      <c r="M99" s="171"/>
      <c r="N99" s="171"/>
      <c r="O99" s="171"/>
      <c r="P99" s="171"/>
      <c r="Q99" s="171"/>
      <c r="R99" s="171"/>
      <c r="S99" s="171"/>
      <c r="T99" s="171"/>
      <c r="U99" s="171"/>
      <c r="V99" s="171"/>
      <c r="W99" s="171"/>
      <c r="X99" s="171"/>
      <c r="Y99" s="171"/>
      <c r="Z99" s="171"/>
      <c r="AA99" s="171"/>
      <c r="AB99" s="171"/>
    </row>
    <row r="100" spans="12:28" ht="15.75">
      <c r="L100" s="171"/>
      <c r="M100" s="171"/>
      <c r="N100" s="171"/>
      <c r="O100" s="171"/>
      <c r="P100" s="171"/>
      <c r="Q100" s="171"/>
      <c r="R100" s="171"/>
      <c r="S100" s="171"/>
      <c r="T100" s="171"/>
      <c r="U100" s="171"/>
      <c r="V100" s="171"/>
      <c r="W100" s="171"/>
      <c r="X100" s="171"/>
      <c r="Y100" s="171"/>
      <c r="Z100" s="171"/>
      <c r="AA100" s="171"/>
      <c r="AB100" s="171"/>
    </row>
    <row r="101" spans="12:28" ht="15.75">
      <c r="L101" s="171"/>
      <c r="M101" s="171"/>
      <c r="N101" s="171"/>
      <c r="O101" s="171"/>
      <c r="P101" s="171"/>
      <c r="Q101" s="171"/>
      <c r="R101" s="171"/>
      <c r="S101" s="171"/>
      <c r="T101" s="171"/>
      <c r="U101" s="171"/>
      <c r="V101" s="171"/>
      <c r="W101" s="171"/>
      <c r="X101" s="171"/>
      <c r="Y101" s="171"/>
      <c r="Z101" s="171"/>
      <c r="AA101" s="171"/>
      <c r="AB101" s="171"/>
    </row>
    <row r="102" spans="12:28" ht="15.75">
      <c r="L102" s="171"/>
      <c r="M102" s="171"/>
      <c r="N102" s="171"/>
      <c r="O102" s="171"/>
      <c r="P102" s="171"/>
      <c r="Q102" s="171"/>
      <c r="R102" s="171"/>
      <c r="S102" s="171"/>
      <c r="T102" s="171"/>
      <c r="U102" s="171"/>
      <c r="V102" s="171"/>
      <c r="W102" s="171"/>
      <c r="X102" s="171"/>
      <c r="Y102" s="171"/>
      <c r="Z102" s="171"/>
      <c r="AA102" s="171"/>
      <c r="AB102" s="171"/>
    </row>
    <row r="103" spans="12:28" ht="15.75">
      <c r="L103" s="171"/>
      <c r="M103" s="171"/>
      <c r="N103" s="171"/>
      <c r="O103" s="171"/>
      <c r="P103" s="171"/>
      <c r="Q103" s="171"/>
      <c r="R103" s="171"/>
      <c r="S103" s="171"/>
      <c r="T103" s="171"/>
      <c r="U103" s="171"/>
      <c r="V103" s="171"/>
      <c r="W103" s="171"/>
      <c r="X103" s="171"/>
      <c r="Y103" s="171"/>
      <c r="Z103" s="171"/>
      <c r="AA103" s="171"/>
      <c r="AB103" s="171"/>
    </row>
    <row r="104" spans="12:28" ht="15.75">
      <c r="L104" s="171"/>
      <c r="M104" s="171"/>
      <c r="N104" s="171"/>
      <c r="O104" s="171"/>
      <c r="P104" s="171"/>
      <c r="Q104" s="171"/>
      <c r="R104" s="171"/>
      <c r="S104" s="171"/>
      <c r="T104" s="171"/>
      <c r="U104" s="171"/>
      <c r="V104" s="171"/>
      <c r="W104" s="171"/>
      <c r="X104" s="171"/>
      <c r="Y104" s="171"/>
      <c r="Z104" s="171"/>
      <c r="AA104" s="171"/>
      <c r="AB104" s="171"/>
    </row>
    <row r="105" spans="12:28" ht="15.75">
      <c r="L105" s="171"/>
      <c r="M105" s="171"/>
      <c r="N105" s="171"/>
      <c r="O105" s="171"/>
      <c r="P105" s="171"/>
      <c r="Q105" s="171"/>
      <c r="R105" s="171"/>
      <c r="S105" s="171"/>
      <c r="T105" s="171"/>
      <c r="U105" s="171"/>
      <c r="V105" s="171"/>
      <c r="W105" s="171"/>
      <c r="X105" s="171"/>
      <c r="Y105" s="171"/>
      <c r="Z105" s="171"/>
      <c r="AA105" s="171"/>
      <c r="AB105" s="171"/>
    </row>
    <row r="106" spans="12:28" ht="15.75">
      <c r="L106" s="171"/>
      <c r="M106" s="171"/>
      <c r="N106" s="171"/>
      <c r="O106" s="171"/>
      <c r="P106" s="171"/>
      <c r="Q106" s="171"/>
      <c r="R106" s="171"/>
      <c r="S106" s="171"/>
      <c r="T106" s="171"/>
      <c r="U106" s="171"/>
      <c r="V106" s="171"/>
      <c r="W106" s="171"/>
      <c r="X106" s="171"/>
      <c r="Y106" s="171"/>
      <c r="Z106" s="171"/>
      <c r="AA106" s="171"/>
      <c r="AB106" s="171"/>
    </row>
    <row r="107" spans="12:28" ht="15.75">
      <c r="L107" s="171"/>
      <c r="M107" s="171"/>
      <c r="N107" s="171"/>
      <c r="O107" s="171"/>
      <c r="P107" s="171"/>
      <c r="Q107" s="171"/>
      <c r="R107" s="171"/>
      <c r="S107" s="171"/>
      <c r="T107" s="171"/>
      <c r="U107" s="171"/>
      <c r="V107" s="171"/>
      <c r="W107" s="171"/>
      <c r="X107" s="171"/>
      <c r="Y107" s="171"/>
      <c r="Z107" s="171"/>
      <c r="AA107" s="171"/>
      <c r="AB107" s="171"/>
    </row>
    <row r="108" spans="12:28" ht="15.75">
      <c r="L108" s="171"/>
      <c r="M108" s="171"/>
      <c r="N108" s="171"/>
      <c r="O108" s="171"/>
      <c r="P108" s="171"/>
      <c r="Q108" s="171"/>
      <c r="R108" s="171"/>
      <c r="S108" s="171"/>
      <c r="T108" s="171"/>
      <c r="U108" s="171"/>
      <c r="V108" s="171"/>
      <c r="W108" s="171"/>
      <c r="X108" s="171"/>
      <c r="Y108" s="171"/>
      <c r="Z108" s="171"/>
      <c r="AA108" s="171"/>
      <c r="AB108" s="171"/>
    </row>
    <row r="109" spans="12:28" ht="15.75">
      <c r="L109" s="171"/>
      <c r="M109" s="171"/>
      <c r="N109" s="171"/>
      <c r="O109" s="171"/>
      <c r="P109" s="171"/>
      <c r="Q109" s="171"/>
      <c r="R109" s="171"/>
      <c r="S109" s="171"/>
      <c r="T109" s="171"/>
      <c r="U109" s="171"/>
      <c r="V109" s="171"/>
      <c r="W109" s="171"/>
      <c r="X109" s="171"/>
      <c r="Y109" s="171"/>
      <c r="Z109" s="171"/>
      <c r="AA109" s="171"/>
      <c r="AB109" s="171"/>
    </row>
    <row r="110" spans="12:28" ht="15.75">
      <c r="L110" s="171"/>
      <c r="M110" s="171"/>
      <c r="N110" s="171"/>
      <c r="O110" s="171"/>
      <c r="P110" s="171"/>
      <c r="Q110" s="171"/>
      <c r="R110" s="171"/>
      <c r="S110" s="171"/>
      <c r="T110" s="171"/>
      <c r="U110" s="171"/>
      <c r="V110" s="171"/>
      <c r="W110" s="171"/>
      <c r="X110" s="171"/>
      <c r="Y110" s="171"/>
      <c r="Z110" s="171"/>
      <c r="AA110" s="171"/>
      <c r="AB110" s="171"/>
    </row>
    <row r="111" spans="12:28" ht="15.75">
      <c r="L111" s="171"/>
      <c r="M111" s="171"/>
      <c r="N111" s="171"/>
      <c r="O111" s="171"/>
      <c r="P111" s="171"/>
      <c r="Q111" s="171"/>
      <c r="R111" s="171"/>
      <c r="S111" s="171"/>
      <c r="T111" s="171"/>
      <c r="U111" s="171"/>
      <c r="V111" s="171"/>
      <c r="W111" s="171"/>
      <c r="X111" s="171"/>
      <c r="Y111" s="171"/>
      <c r="Z111" s="171"/>
      <c r="AA111" s="171"/>
      <c r="AB111" s="171"/>
    </row>
    <row r="112" spans="12:28" ht="15.75">
      <c r="L112" s="171"/>
      <c r="M112" s="171"/>
      <c r="N112" s="171"/>
      <c r="O112" s="171"/>
      <c r="P112" s="171"/>
      <c r="Q112" s="171"/>
      <c r="R112" s="171"/>
      <c r="S112" s="171"/>
      <c r="T112" s="171"/>
      <c r="U112" s="171"/>
      <c r="V112" s="171"/>
      <c r="W112" s="171"/>
      <c r="X112" s="171"/>
      <c r="Y112" s="171"/>
      <c r="Z112" s="171"/>
      <c r="AA112" s="171"/>
      <c r="AB112" s="171"/>
    </row>
    <row r="113" spans="12:28" ht="15.75">
      <c r="L113" s="171"/>
      <c r="M113" s="171"/>
      <c r="N113" s="171"/>
      <c r="O113" s="171"/>
      <c r="P113" s="171"/>
      <c r="Q113" s="171"/>
      <c r="R113" s="171"/>
      <c r="S113" s="171"/>
      <c r="T113" s="171"/>
      <c r="U113" s="171"/>
      <c r="V113" s="171"/>
      <c r="W113" s="171"/>
      <c r="X113" s="171"/>
      <c r="Y113" s="171"/>
      <c r="Z113" s="171"/>
      <c r="AA113" s="171"/>
      <c r="AB113" s="171"/>
    </row>
    <row r="114" spans="12:28" ht="15.75">
      <c r="L114" s="171"/>
      <c r="M114" s="171"/>
      <c r="N114" s="171"/>
      <c r="O114" s="171"/>
      <c r="P114" s="171"/>
      <c r="Q114" s="171"/>
      <c r="R114" s="171"/>
      <c r="S114" s="171"/>
      <c r="T114" s="171"/>
      <c r="U114" s="171"/>
      <c r="V114" s="171"/>
      <c r="W114" s="171"/>
      <c r="X114" s="171"/>
      <c r="Y114" s="171"/>
      <c r="Z114" s="171"/>
      <c r="AA114" s="171"/>
      <c r="AB114" s="171"/>
    </row>
    <row r="115" spans="12:28" ht="15.75">
      <c r="L115" s="171"/>
      <c r="M115" s="171"/>
      <c r="N115" s="171"/>
      <c r="O115" s="171"/>
      <c r="P115" s="171"/>
      <c r="Q115" s="171"/>
      <c r="R115" s="171"/>
      <c r="S115" s="171"/>
      <c r="T115" s="171"/>
      <c r="U115" s="171"/>
      <c r="V115" s="171"/>
      <c r="W115" s="171"/>
      <c r="X115" s="171"/>
      <c r="Y115" s="171"/>
      <c r="Z115" s="171"/>
      <c r="AA115" s="171"/>
      <c r="AB115" s="171"/>
    </row>
    <row r="116" spans="12:28" ht="15.75">
      <c r="L116" s="171"/>
      <c r="M116" s="171"/>
      <c r="N116" s="171"/>
      <c r="O116" s="171"/>
      <c r="P116" s="171"/>
      <c r="Q116" s="171"/>
      <c r="R116" s="171"/>
      <c r="S116" s="171"/>
      <c r="T116" s="171"/>
      <c r="U116" s="171"/>
      <c r="V116" s="171"/>
      <c r="W116" s="171"/>
      <c r="X116" s="171"/>
      <c r="Y116" s="171"/>
      <c r="Z116" s="171"/>
      <c r="AA116" s="171"/>
      <c r="AB116" s="171"/>
    </row>
    <row r="117" spans="12:28" ht="15.75">
      <c r="L117" s="171"/>
      <c r="M117" s="171"/>
      <c r="N117" s="171"/>
      <c r="O117" s="171"/>
      <c r="P117" s="171"/>
      <c r="Q117" s="171"/>
      <c r="R117" s="171"/>
      <c r="S117" s="171"/>
      <c r="T117" s="171"/>
      <c r="U117" s="171"/>
      <c r="V117" s="171"/>
      <c r="W117" s="171"/>
      <c r="X117" s="171"/>
      <c r="Y117" s="171"/>
      <c r="Z117" s="171"/>
      <c r="AA117" s="171"/>
      <c r="AB117" s="171"/>
    </row>
    <row r="118" spans="12:28" ht="15.75">
      <c r="L118" s="171"/>
      <c r="M118" s="171"/>
      <c r="N118" s="171"/>
      <c r="O118" s="171"/>
      <c r="P118" s="171"/>
      <c r="Q118" s="171"/>
      <c r="R118" s="171"/>
      <c r="S118" s="171"/>
      <c r="T118" s="171"/>
      <c r="U118" s="171"/>
      <c r="V118" s="171"/>
      <c r="W118" s="171"/>
      <c r="X118" s="171"/>
      <c r="Y118" s="171"/>
      <c r="Z118" s="171"/>
      <c r="AA118" s="171"/>
      <c r="AB118" s="171"/>
    </row>
    <row r="119" spans="12:28" ht="15.75">
      <c r="L119" s="171"/>
      <c r="M119" s="171"/>
      <c r="N119" s="171"/>
      <c r="O119" s="171"/>
      <c r="P119" s="171"/>
      <c r="Q119" s="171"/>
      <c r="R119" s="171"/>
      <c r="S119" s="171"/>
      <c r="T119" s="171"/>
      <c r="U119" s="171"/>
      <c r="V119" s="171"/>
      <c r="W119" s="171"/>
      <c r="X119" s="171"/>
      <c r="Y119" s="171"/>
      <c r="Z119" s="171"/>
      <c r="AA119" s="171"/>
      <c r="AB119" s="171"/>
    </row>
    <row r="120" spans="12:28" ht="15.75">
      <c r="L120" s="171"/>
      <c r="M120" s="171"/>
      <c r="N120" s="171"/>
      <c r="O120" s="171"/>
      <c r="P120" s="171"/>
      <c r="Q120" s="171"/>
      <c r="R120" s="171"/>
      <c r="S120" s="171"/>
      <c r="T120" s="171"/>
      <c r="U120" s="171"/>
      <c r="V120" s="171"/>
      <c r="W120" s="171"/>
      <c r="X120" s="171"/>
      <c r="Y120" s="171"/>
      <c r="Z120" s="171"/>
      <c r="AA120" s="171"/>
      <c r="AB120" s="171"/>
    </row>
    <row r="121" spans="12:28" ht="15.75">
      <c r="L121" s="171"/>
      <c r="M121" s="171"/>
      <c r="N121" s="171"/>
      <c r="O121" s="171"/>
      <c r="P121" s="171"/>
      <c r="Q121" s="171"/>
      <c r="R121" s="171"/>
      <c r="S121" s="171"/>
      <c r="T121" s="171"/>
      <c r="U121" s="171"/>
      <c r="V121" s="171"/>
      <c r="W121" s="171"/>
      <c r="X121" s="171"/>
      <c r="Y121" s="171"/>
      <c r="Z121" s="171"/>
      <c r="AA121" s="171"/>
      <c r="AB121" s="171"/>
    </row>
    <row r="122" spans="12:28" ht="15.75">
      <c r="L122" s="171"/>
      <c r="M122" s="171"/>
      <c r="N122" s="171"/>
      <c r="O122" s="171"/>
      <c r="P122" s="171"/>
      <c r="Q122" s="171"/>
      <c r="R122" s="171"/>
      <c r="S122" s="171"/>
      <c r="T122" s="171"/>
      <c r="U122" s="171"/>
      <c r="V122" s="171"/>
      <c r="W122" s="171"/>
      <c r="X122" s="171"/>
      <c r="Y122" s="171"/>
      <c r="Z122" s="171"/>
      <c r="AA122" s="171"/>
      <c r="AB122" s="171"/>
    </row>
    <row r="123" spans="12:28" ht="15.75">
      <c r="L123" s="171"/>
      <c r="M123" s="171"/>
      <c r="N123" s="171"/>
      <c r="O123" s="171"/>
      <c r="P123" s="171"/>
      <c r="Q123" s="171"/>
      <c r="R123" s="171"/>
      <c r="S123" s="171"/>
      <c r="T123" s="171"/>
      <c r="U123" s="171"/>
      <c r="V123" s="171"/>
      <c r="W123" s="171"/>
      <c r="X123" s="171"/>
      <c r="Y123" s="171"/>
      <c r="Z123" s="171"/>
      <c r="AA123" s="171"/>
      <c r="AB123" s="171"/>
    </row>
    <row r="124" spans="12:28" ht="15.75">
      <c r="L124" s="171"/>
      <c r="M124" s="171"/>
      <c r="N124" s="171"/>
      <c r="O124" s="171"/>
      <c r="P124" s="171"/>
      <c r="Q124" s="171"/>
      <c r="R124" s="171"/>
      <c r="S124" s="171"/>
      <c r="T124" s="171"/>
      <c r="U124" s="171"/>
      <c r="V124" s="171"/>
      <c r="W124" s="171"/>
      <c r="X124" s="171"/>
      <c r="Y124" s="171"/>
      <c r="Z124" s="171"/>
      <c r="AA124" s="171"/>
      <c r="AB124" s="171"/>
    </row>
    <row r="125" spans="12:28" ht="15.75">
      <c r="L125" s="171"/>
      <c r="M125" s="171"/>
      <c r="N125" s="171"/>
      <c r="O125" s="171"/>
      <c r="P125" s="171"/>
      <c r="Q125" s="171"/>
      <c r="R125" s="171"/>
      <c r="S125" s="171"/>
      <c r="T125" s="171"/>
      <c r="U125" s="171"/>
      <c r="V125" s="171"/>
      <c r="W125" s="171"/>
      <c r="X125" s="171"/>
      <c r="Y125" s="171"/>
      <c r="Z125" s="171"/>
      <c r="AA125" s="171"/>
      <c r="AB125" s="171"/>
    </row>
    <row r="126" spans="12:28" ht="15.75">
      <c r="L126" s="171"/>
      <c r="M126" s="171"/>
      <c r="N126" s="171"/>
      <c r="O126" s="171"/>
      <c r="P126" s="171"/>
      <c r="Q126" s="171"/>
      <c r="R126" s="171"/>
      <c r="S126" s="171"/>
      <c r="T126" s="171"/>
      <c r="U126" s="171"/>
      <c r="V126" s="171"/>
      <c r="W126" s="171"/>
      <c r="X126" s="171"/>
      <c r="Y126" s="171"/>
      <c r="Z126" s="171"/>
      <c r="AA126" s="171"/>
      <c r="AB126" s="171"/>
    </row>
    <row r="127" spans="12:28" ht="15.75">
      <c r="L127" s="171"/>
      <c r="M127" s="171"/>
      <c r="N127" s="171"/>
      <c r="O127" s="171"/>
      <c r="P127" s="171"/>
      <c r="Q127" s="171"/>
      <c r="R127" s="171"/>
      <c r="S127" s="171"/>
      <c r="T127" s="171"/>
      <c r="U127" s="171"/>
      <c r="V127" s="171"/>
      <c r="W127" s="171"/>
      <c r="X127" s="171"/>
      <c r="Y127" s="171"/>
      <c r="Z127" s="171"/>
      <c r="AA127" s="171"/>
      <c r="AB127" s="171"/>
    </row>
    <row r="128" spans="12:28" ht="15.75">
      <c r="L128" s="171"/>
      <c r="M128" s="171"/>
      <c r="N128" s="171"/>
      <c r="O128" s="171"/>
      <c r="P128" s="171"/>
      <c r="Q128" s="171"/>
      <c r="R128" s="171"/>
      <c r="S128" s="171"/>
      <c r="T128" s="171"/>
      <c r="U128" s="171"/>
      <c r="V128" s="171"/>
      <c r="W128" s="171"/>
      <c r="X128" s="171"/>
      <c r="Y128" s="171"/>
      <c r="Z128" s="171"/>
      <c r="AA128" s="171"/>
      <c r="AB128" s="171"/>
    </row>
    <row r="129" spans="12:28" ht="15.75">
      <c r="L129" s="171"/>
      <c r="M129" s="171"/>
      <c r="N129" s="171"/>
      <c r="O129" s="171"/>
      <c r="P129" s="171"/>
      <c r="Q129" s="171"/>
      <c r="R129" s="171"/>
      <c r="S129" s="171"/>
      <c r="T129" s="171"/>
      <c r="U129" s="171"/>
      <c r="V129" s="171"/>
      <c r="W129" s="171"/>
      <c r="X129" s="171"/>
      <c r="Y129" s="171"/>
      <c r="Z129" s="171"/>
      <c r="AA129" s="171"/>
      <c r="AB129" s="171"/>
    </row>
    <row r="130" spans="12:28" ht="15.75">
      <c r="L130" s="171"/>
      <c r="M130" s="171"/>
      <c r="N130" s="171"/>
      <c r="O130" s="171"/>
      <c r="P130" s="171"/>
      <c r="Q130" s="171"/>
      <c r="R130" s="171"/>
      <c r="S130" s="171"/>
      <c r="T130" s="171"/>
      <c r="U130" s="171"/>
      <c r="V130" s="171"/>
      <c r="W130" s="171"/>
      <c r="X130" s="171"/>
      <c r="Y130" s="171"/>
      <c r="Z130" s="171"/>
      <c r="AA130" s="171"/>
      <c r="AB130" s="171"/>
    </row>
    <row r="131" spans="12:28" ht="15.75">
      <c r="L131" s="171"/>
      <c r="M131" s="171"/>
      <c r="N131" s="171"/>
      <c r="O131" s="171"/>
      <c r="P131" s="171"/>
      <c r="Q131" s="171"/>
      <c r="R131" s="171"/>
      <c r="S131" s="171"/>
      <c r="T131" s="171"/>
      <c r="U131" s="171"/>
      <c r="V131" s="171"/>
      <c r="W131" s="171"/>
      <c r="X131" s="171"/>
      <c r="Y131" s="171"/>
      <c r="Z131" s="171"/>
      <c r="AA131" s="171"/>
      <c r="AB131" s="171"/>
    </row>
    <row r="132" spans="12:28" ht="15.75">
      <c r="L132" s="171"/>
      <c r="M132" s="171"/>
      <c r="N132" s="171"/>
      <c r="O132" s="171"/>
      <c r="P132" s="171"/>
      <c r="Q132" s="171"/>
      <c r="R132" s="171"/>
      <c r="S132" s="171"/>
      <c r="T132" s="171"/>
      <c r="U132" s="171"/>
      <c r="V132" s="171"/>
      <c r="W132" s="171"/>
      <c r="X132" s="171"/>
      <c r="Y132" s="171"/>
      <c r="Z132" s="171"/>
      <c r="AA132" s="171"/>
      <c r="AB132" s="171"/>
    </row>
    <row r="133" spans="12:28" ht="15.75">
      <c r="L133" s="171"/>
      <c r="M133" s="171"/>
      <c r="N133" s="171"/>
      <c r="O133" s="171"/>
      <c r="P133" s="171"/>
      <c r="Q133" s="171"/>
      <c r="R133" s="171"/>
      <c r="S133" s="171"/>
      <c r="T133" s="171"/>
      <c r="U133" s="171"/>
      <c r="V133" s="171"/>
      <c r="W133" s="171"/>
      <c r="X133" s="171"/>
      <c r="Y133" s="171"/>
      <c r="Z133" s="171"/>
      <c r="AA133" s="171"/>
      <c r="AB133" s="171"/>
    </row>
    <row r="134" spans="12:28" ht="15.75">
      <c r="L134" s="171"/>
      <c r="M134" s="171"/>
      <c r="N134" s="171"/>
      <c r="O134" s="171"/>
      <c r="P134" s="171"/>
      <c r="Q134" s="171"/>
      <c r="R134" s="171"/>
      <c r="S134" s="171"/>
      <c r="T134" s="171"/>
      <c r="U134" s="171"/>
      <c r="V134" s="171"/>
      <c r="W134" s="171"/>
      <c r="X134" s="171"/>
      <c r="Y134" s="171"/>
      <c r="Z134" s="171"/>
      <c r="AA134" s="171"/>
      <c r="AB134" s="171"/>
    </row>
    <row r="135" spans="12:28" ht="15.75">
      <c r="L135" s="171"/>
      <c r="M135" s="171"/>
      <c r="N135" s="171"/>
      <c r="O135" s="171"/>
      <c r="P135" s="171"/>
      <c r="Q135" s="171"/>
      <c r="R135" s="171"/>
      <c r="S135" s="171"/>
      <c r="T135" s="171"/>
      <c r="U135" s="171"/>
      <c r="V135" s="171"/>
      <c r="W135" s="171"/>
      <c r="X135" s="171"/>
      <c r="Y135" s="171"/>
      <c r="Z135" s="171"/>
      <c r="AA135" s="171"/>
      <c r="AB135" s="171"/>
    </row>
    <row r="136" spans="12:28" ht="15.75">
      <c r="L136" s="171"/>
      <c r="M136" s="171"/>
      <c r="N136" s="171"/>
      <c r="O136" s="171"/>
      <c r="P136" s="171"/>
      <c r="Q136" s="171"/>
      <c r="R136" s="171"/>
      <c r="S136" s="171"/>
      <c r="T136" s="171"/>
      <c r="U136" s="171"/>
      <c r="V136" s="171"/>
      <c r="W136" s="171"/>
      <c r="X136" s="171"/>
      <c r="Y136" s="171"/>
      <c r="Z136" s="171"/>
      <c r="AA136" s="171"/>
      <c r="AB136" s="171"/>
    </row>
    <row r="137" spans="12:28" ht="15.75">
      <c r="L137" s="171"/>
      <c r="M137" s="171"/>
      <c r="N137" s="171"/>
      <c r="O137" s="171"/>
      <c r="P137" s="171"/>
      <c r="Q137" s="171"/>
      <c r="R137" s="171"/>
      <c r="S137" s="171"/>
      <c r="T137" s="171"/>
      <c r="U137" s="171"/>
      <c r="V137" s="171"/>
      <c r="W137" s="171"/>
      <c r="X137" s="171"/>
      <c r="Y137" s="171"/>
      <c r="Z137" s="171"/>
      <c r="AA137" s="171"/>
      <c r="AB137" s="171"/>
    </row>
    <row r="138" spans="12:28" ht="15.75">
      <c r="L138" s="171"/>
      <c r="M138" s="171"/>
      <c r="N138" s="171"/>
      <c r="O138" s="171"/>
      <c r="P138" s="171"/>
      <c r="Q138" s="171"/>
      <c r="R138" s="171"/>
      <c r="S138" s="171"/>
      <c r="T138" s="171"/>
      <c r="U138" s="171"/>
      <c r="V138" s="171"/>
      <c r="W138" s="171"/>
      <c r="X138" s="171"/>
      <c r="Y138" s="171"/>
      <c r="Z138" s="171"/>
      <c r="AA138" s="171"/>
      <c r="AB138" s="171"/>
    </row>
    <row r="139" spans="12:28" ht="15.75">
      <c r="L139" s="171"/>
      <c r="M139" s="171"/>
      <c r="N139" s="171"/>
      <c r="O139" s="171"/>
      <c r="P139" s="171"/>
      <c r="Q139" s="171"/>
      <c r="R139" s="171"/>
      <c r="S139" s="171"/>
      <c r="T139" s="171"/>
      <c r="U139" s="171"/>
      <c r="V139" s="171"/>
      <c r="W139" s="171"/>
      <c r="X139" s="171"/>
      <c r="Y139" s="171"/>
      <c r="Z139" s="171"/>
      <c r="AA139" s="171"/>
      <c r="AB139" s="171"/>
    </row>
    <row r="140" spans="12:28" ht="15.75">
      <c r="L140" s="171"/>
      <c r="M140" s="171"/>
      <c r="N140" s="171"/>
      <c r="O140" s="171"/>
      <c r="P140" s="171"/>
      <c r="Q140" s="171"/>
      <c r="R140" s="171"/>
      <c r="S140" s="171"/>
      <c r="T140" s="171"/>
      <c r="U140" s="171"/>
      <c r="V140" s="171"/>
      <c r="W140" s="171"/>
      <c r="X140" s="171"/>
      <c r="Y140" s="171"/>
      <c r="Z140" s="171"/>
      <c r="AA140" s="171"/>
      <c r="AB140" s="171"/>
    </row>
    <row r="141" spans="12:28" ht="15.75">
      <c r="L141" s="171"/>
      <c r="M141" s="171"/>
      <c r="N141" s="171"/>
      <c r="O141" s="171"/>
      <c r="P141" s="171"/>
      <c r="Q141" s="171"/>
      <c r="R141" s="171"/>
      <c r="S141" s="171"/>
      <c r="T141" s="171"/>
      <c r="U141" s="171"/>
      <c r="V141" s="171"/>
      <c r="W141" s="171"/>
      <c r="X141" s="171"/>
      <c r="Y141" s="171"/>
      <c r="Z141" s="171"/>
      <c r="AA141" s="171"/>
      <c r="AB141" s="171"/>
    </row>
    <row r="142" spans="12:28" ht="15.75">
      <c r="L142" s="171"/>
      <c r="M142" s="171"/>
      <c r="N142" s="171"/>
      <c r="O142" s="171"/>
      <c r="P142" s="171"/>
      <c r="Q142" s="171"/>
      <c r="R142" s="171"/>
      <c r="S142" s="171"/>
      <c r="T142" s="171"/>
      <c r="U142" s="171"/>
      <c r="V142" s="171"/>
      <c r="W142" s="171"/>
      <c r="X142" s="171"/>
      <c r="Y142" s="171"/>
      <c r="Z142" s="171"/>
      <c r="AA142" s="171"/>
      <c r="AB142" s="171"/>
    </row>
    <row r="143" spans="12:28" ht="15.75">
      <c r="L143" s="171"/>
      <c r="M143" s="171"/>
      <c r="N143" s="171"/>
      <c r="O143" s="171"/>
      <c r="P143" s="171"/>
      <c r="Q143" s="171"/>
      <c r="R143" s="171"/>
      <c r="S143" s="171"/>
      <c r="T143" s="171"/>
      <c r="U143" s="171"/>
      <c r="V143" s="171"/>
      <c r="W143" s="171"/>
      <c r="X143" s="171"/>
      <c r="Y143" s="171"/>
      <c r="Z143" s="171"/>
      <c r="AA143" s="171"/>
      <c r="AB143" s="171"/>
    </row>
    <row r="144" spans="12:28" ht="15.75">
      <c r="L144" s="171"/>
      <c r="M144" s="171"/>
      <c r="N144" s="171"/>
      <c r="O144" s="171"/>
      <c r="P144" s="171"/>
      <c r="Q144" s="171"/>
      <c r="R144" s="171"/>
      <c r="S144" s="171"/>
      <c r="T144" s="171"/>
      <c r="U144" s="171"/>
      <c r="V144" s="171"/>
      <c r="W144" s="171"/>
      <c r="X144" s="171"/>
      <c r="Y144" s="171"/>
      <c r="Z144" s="171"/>
      <c r="AA144" s="171"/>
      <c r="AB144" s="171"/>
    </row>
    <row r="145" spans="12:28" ht="15.75">
      <c r="L145" s="171"/>
      <c r="M145" s="171"/>
      <c r="N145" s="171"/>
      <c r="O145" s="171"/>
      <c r="P145" s="171"/>
      <c r="Q145" s="171"/>
      <c r="R145" s="171"/>
      <c r="S145" s="171"/>
      <c r="T145" s="171"/>
      <c r="U145" s="171"/>
      <c r="V145" s="171"/>
      <c r="W145" s="171"/>
      <c r="X145" s="171"/>
      <c r="Y145" s="171"/>
      <c r="Z145" s="171"/>
      <c r="AA145" s="171"/>
      <c r="AB145" s="171"/>
    </row>
    <row r="146" spans="12:28" ht="15.75">
      <c r="L146" s="171"/>
      <c r="M146" s="171"/>
      <c r="N146" s="171"/>
      <c r="O146" s="171"/>
      <c r="P146" s="171"/>
      <c r="Q146" s="171"/>
      <c r="R146" s="171"/>
      <c r="S146" s="171"/>
      <c r="T146" s="171"/>
      <c r="U146" s="171"/>
      <c r="V146" s="171"/>
      <c r="W146" s="171"/>
      <c r="X146" s="171"/>
      <c r="Y146" s="171"/>
      <c r="Z146" s="171"/>
      <c r="AA146" s="171"/>
      <c r="AB146" s="171"/>
    </row>
    <row r="147" spans="12:28" ht="15.75">
      <c r="L147" s="171"/>
      <c r="M147" s="171"/>
      <c r="N147" s="171"/>
      <c r="O147" s="171"/>
      <c r="P147" s="171"/>
      <c r="Q147" s="171"/>
      <c r="R147" s="171"/>
      <c r="S147" s="171"/>
      <c r="T147" s="171"/>
      <c r="U147" s="171"/>
      <c r="V147" s="171"/>
      <c r="W147" s="171"/>
      <c r="X147" s="171"/>
      <c r="Y147" s="171"/>
      <c r="Z147" s="171"/>
      <c r="AA147" s="171"/>
      <c r="AB147" s="171"/>
    </row>
    <row r="148" spans="12:28" ht="15.75">
      <c r="L148" s="171"/>
      <c r="M148" s="171"/>
      <c r="N148" s="171"/>
      <c r="O148" s="171"/>
      <c r="P148" s="171"/>
      <c r="Q148" s="171"/>
      <c r="R148" s="171"/>
      <c r="S148" s="171"/>
      <c r="T148" s="171"/>
      <c r="U148" s="171"/>
      <c r="V148" s="171"/>
      <c r="W148" s="171"/>
      <c r="X148" s="171"/>
      <c r="Y148" s="171"/>
      <c r="Z148" s="171"/>
      <c r="AA148" s="171"/>
      <c r="AB148" s="171"/>
    </row>
    <row r="149" spans="12:28" ht="15.75">
      <c r="L149" s="171"/>
      <c r="M149" s="171"/>
      <c r="N149" s="171"/>
      <c r="O149" s="171"/>
      <c r="P149" s="171"/>
      <c r="Q149" s="171"/>
      <c r="R149" s="171"/>
      <c r="S149" s="171"/>
      <c r="T149" s="171"/>
      <c r="U149" s="171"/>
      <c r="V149" s="171"/>
      <c r="W149" s="171"/>
      <c r="X149" s="171"/>
      <c r="Y149" s="171"/>
      <c r="Z149" s="171"/>
      <c r="AA149" s="171"/>
      <c r="AB149" s="171"/>
    </row>
    <row r="150" spans="12:28" ht="15.75">
      <c r="L150" s="171"/>
      <c r="M150" s="171"/>
      <c r="N150" s="171"/>
      <c r="O150" s="171"/>
      <c r="P150" s="171"/>
      <c r="Q150" s="171"/>
      <c r="R150" s="171"/>
      <c r="S150" s="171"/>
      <c r="T150" s="171"/>
      <c r="U150" s="171"/>
      <c r="V150" s="171"/>
      <c r="W150" s="171"/>
      <c r="X150" s="171"/>
      <c r="Y150" s="171"/>
      <c r="Z150" s="171"/>
      <c r="AA150" s="171"/>
      <c r="AB150" s="171"/>
    </row>
    <row r="151" spans="12:28" ht="15.75">
      <c r="L151" s="171"/>
      <c r="M151" s="171"/>
      <c r="N151" s="171"/>
      <c r="O151" s="171"/>
      <c r="P151" s="171"/>
      <c r="Q151" s="171"/>
      <c r="R151" s="171"/>
      <c r="S151" s="171"/>
      <c r="T151" s="171"/>
      <c r="U151" s="171"/>
      <c r="V151" s="171"/>
      <c r="W151" s="171"/>
      <c r="X151" s="171"/>
      <c r="Y151" s="171"/>
      <c r="Z151" s="171"/>
      <c r="AA151" s="171"/>
      <c r="AB151" s="171"/>
    </row>
    <row r="152" spans="12:28" ht="15.75">
      <c r="L152" s="171"/>
      <c r="M152" s="171"/>
      <c r="N152" s="171"/>
      <c r="O152" s="171"/>
      <c r="P152" s="171"/>
      <c r="Q152" s="171"/>
      <c r="R152" s="171"/>
      <c r="S152" s="171"/>
      <c r="T152" s="171"/>
      <c r="U152" s="171"/>
      <c r="V152" s="171"/>
      <c r="W152" s="171"/>
      <c r="X152" s="171"/>
      <c r="Y152" s="171"/>
      <c r="Z152" s="171"/>
      <c r="AA152" s="171"/>
      <c r="AB152" s="171"/>
    </row>
    <row r="153" spans="12:28" ht="15.75">
      <c r="L153" s="171"/>
      <c r="M153" s="171"/>
      <c r="N153" s="171"/>
      <c r="O153" s="171"/>
      <c r="P153" s="171"/>
      <c r="Q153" s="171"/>
      <c r="R153" s="171"/>
      <c r="S153" s="171"/>
      <c r="T153" s="171"/>
      <c r="U153" s="171"/>
      <c r="V153" s="171"/>
      <c r="W153" s="171"/>
      <c r="X153" s="171"/>
      <c r="Y153" s="171"/>
      <c r="Z153" s="171"/>
      <c r="AA153" s="171"/>
      <c r="AB153" s="171"/>
    </row>
    <row r="154" spans="12:28" ht="15.75">
      <c r="L154" s="171"/>
      <c r="M154" s="171"/>
      <c r="N154" s="171"/>
      <c r="O154" s="171"/>
      <c r="P154" s="171"/>
      <c r="Q154" s="171"/>
      <c r="R154" s="171"/>
      <c r="S154" s="171"/>
      <c r="T154" s="171"/>
      <c r="U154" s="171"/>
      <c r="V154" s="171"/>
      <c r="W154" s="171"/>
      <c r="X154" s="171"/>
      <c r="Y154" s="171"/>
      <c r="Z154" s="171"/>
      <c r="AA154" s="171"/>
      <c r="AB154" s="171"/>
    </row>
    <row r="155" spans="12:28" ht="15.75">
      <c r="L155" s="171"/>
      <c r="M155" s="171"/>
      <c r="N155" s="171"/>
      <c r="O155" s="171"/>
      <c r="P155" s="171"/>
      <c r="Q155" s="171"/>
      <c r="R155" s="171"/>
      <c r="S155" s="171"/>
      <c r="T155" s="171"/>
      <c r="U155" s="171"/>
      <c r="V155" s="171"/>
      <c r="W155" s="171"/>
      <c r="X155" s="171"/>
      <c r="Y155" s="171"/>
      <c r="Z155" s="171"/>
      <c r="AA155" s="171"/>
      <c r="AB155" s="171"/>
    </row>
    <row r="156" spans="12:28" ht="15.75">
      <c r="L156" s="171"/>
      <c r="M156" s="171"/>
      <c r="N156" s="171"/>
      <c r="O156" s="171"/>
      <c r="P156" s="171"/>
      <c r="Q156" s="171"/>
      <c r="R156" s="171"/>
      <c r="S156" s="171"/>
      <c r="T156" s="171"/>
      <c r="U156" s="171"/>
      <c r="V156" s="171"/>
      <c r="W156" s="171"/>
      <c r="X156" s="171"/>
      <c r="Y156" s="171"/>
      <c r="Z156" s="171"/>
      <c r="AA156" s="171"/>
      <c r="AB156" s="171"/>
    </row>
    <row r="157" spans="12:28" ht="15.75">
      <c r="L157" s="171"/>
      <c r="M157" s="171"/>
      <c r="N157" s="171"/>
      <c r="O157" s="171"/>
      <c r="P157" s="171"/>
      <c r="Q157" s="171"/>
      <c r="R157" s="171"/>
      <c r="S157" s="171"/>
      <c r="T157" s="171"/>
      <c r="U157" s="171"/>
      <c r="V157" s="171"/>
      <c r="W157" s="171"/>
      <c r="X157" s="171"/>
      <c r="Y157" s="171"/>
      <c r="Z157" s="171"/>
      <c r="AA157" s="171"/>
      <c r="AB157" s="171"/>
    </row>
    <row r="158" spans="12:28" ht="15.75">
      <c r="L158" s="171"/>
      <c r="M158" s="171"/>
      <c r="N158" s="171"/>
      <c r="O158" s="171"/>
      <c r="P158" s="171"/>
      <c r="Q158" s="171"/>
      <c r="R158" s="171"/>
      <c r="S158" s="171"/>
      <c r="T158" s="171"/>
      <c r="U158" s="171"/>
      <c r="V158" s="171"/>
      <c r="W158" s="171"/>
      <c r="X158" s="171"/>
      <c r="Y158" s="171"/>
      <c r="Z158" s="171"/>
      <c r="AA158" s="171"/>
      <c r="AB158" s="171"/>
    </row>
    <row r="159" spans="12:28">
      <c r="T159" s="197"/>
    </row>
  </sheetData>
  <dataConsolidate/>
  <mergeCells count="6">
    <mergeCell ref="A62:G65"/>
    <mergeCell ref="E1:F1"/>
    <mergeCell ref="F23:G23"/>
    <mergeCell ref="F19:G19"/>
    <mergeCell ref="F46:G46"/>
    <mergeCell ref="F50:G50"/>
  </mergeCells>
  <phoneticPr fontId="0" type="noConversion"/>
  <pageMargins left="0.5" right="0.5" top="0.75" bottom="0.25" header="0.25" footer="0.2"/>
  <pageSetup scale="70" orientation="portrait" horizontalDpi="300" verticalDpi="300" r:id="rId1"/>
  <headerFooter alignWithMargins="0"/>
  <ignoredErrors>
    <ignoredError sqref="C41 C46 C50" formula="1"/>
    <ignoredError sqref="C6 G7:G8 G20:G22 G24:G28" evalError="1"/>
    <ignoredError sqref="C19 C23" evalError="1"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view="pageBreakPreview" zoomScale="115" zoomScaleNormal="100" zoomScaleSheetLayoutView="115" workbookViewId="0">
      <selection sqref="A1:B1"/>
    </sheetView>
  </sheetViews>
  <sheetFormatPr defaultColWidth="8.6640625" defaultRowHeight="15"/>
  <cols>
    <col min="1" max="1" width="20.33203125" customWidth="1"/>
    <col min="2" max="2" width="19.6640625" bestFit="1" customWidth="1"/>
    <col min="3" max="3" width="16.6640625" bestFit="1" customWidth="1"/>
    <col min="4" max="4" width="15.77734375" customWidth="1"/>
    <col min="5" max="5" width="14.77734375" customWidth="1"/>
  </cols>
  <sheetData>
    <row r="1" spans="1:5">
      <c r="A1" s="565" t="s">
        <v>347</v>
      </c>
      <c r="B1" s="566"/>
      <c r="C1" s="340"/>
      <c r="D1" s="563" t="s">
        <v>177</v>
      </c>
      <c r="E1" s="564"/>
    </row>
    <row r="2" spans="1:5" ht="15.75">
      <c r="A2" s="341" t="s">
        <v>0</v>
      </c>
      <c r="B2" s="172" t="str">
        <f>'1. Key General Assumptions'!D3</f>
        <v>YOUR TEAM'S INFO HERE</v>
      </c>
      <c r="C2" s="172"/>
      <c r="D2" s="172"/>
      <c r="E2" s="342"/>
    </row>
    <row r="3" spans="1:5">
      <c r="A3" s="343" t="s">
        <v>355</v>
      </c>
      <c r="B3" s="346">
        <f>'3. Development Budget'!B3</f>
        <v>0</v>
      </c>
      <c r="C3" s="173"/>
      <c r="D3" s="175"/>
      <c r="E3" s="344"/>
    </row>
    <row r="4" spans="1:5">
      <c r="A4" s="345"/>
      <c r="B4" s="173"/>
      <c r="C4" s="173"/>
      <c r="D4" s="173"/>
      <c r="E4" s="344"/>
    </row>
    <row r="5" spans="1:5" ht="26.25" thickBot="1">
      <c r="A5" s="351" t="s">
        <v>348</v>
      </c>
      <c r="B5" s="352" t="s">
        <v>376</v>
      </c>
      <c r="C5" s="503" t="s">
        <v>350</v>
      </c>
      <c r="D5" s="503" t="s">
        <v>351</v>
      </c>
      <c r="E5" s="503" t="s">
        <v>352</v>
      </c>
    </row>
    <row r="6" spans="1:5" ht="54" customHeight="1">
      <c r="A6" s="348" t="s">
        <v>349</v>
      </c>
      <c r="B6" s="508" t="s">
        <v>383</v>
      </c>
      <c r="C6" s="369"/>
      <c r="D6" s="349"/>
      <c r="E6" s="350" t="e">
        <f>D6/$B$3</f>
        <v>#DIV/0!</v>
      </c>
    </row>
    <row r="7" spans="1:5" ht="55.5" customHeight="1">
      <c r="A7" s="338" t="s">
        <v>353</v>
      </c>
      <c r="B7" s="509" t="s">
        <v>382</v>
      </c>
      <c r="C7" s="370"/>
      <c r="D7" s="339"/>
      <c r="E7" s="347" t="e">
        <f t="shared" ref="E7:E8" si="0">D7/$B$3</f>
        <v>#DIV/0!</v>
      </c>
    </row>
    <row r="8" spans="1:5" ht="57" customHeight="1">
      <c r="A8" s="353" t="s">
        <v>354</v>
      </c>
      <c r="B8" s="354"/>
      <c r="C8" s="371"/>
      <c r="D8" s="355"/>
      <c r="E8" s="356" t="e">
        <f t="shared" si="0"/>
        <v>#DIV/0!</v>
      </c>
    </row>
    <row r="9" spans="1:5">
      <c r="A9" s="359"/>
      <c r="B9" s="360"/>
      <c r="C9" s="361"/>
      <c r="D9" s="362"/>
      <c r="E9" s="363"/>
    </row>
    <row r="10" spans="1:5">
      <c r="A10" s="357" t="s">
        <v>356</v>
      </c>
      <c r="B10" s="357"/>
      <c r="C10" s="373">
        <f>SUM(C6:C8)</f>
        <v>0</v>
      </c>
      <c r="D10" s="374">
        <f>SUM(D6:D8)</f>
        <v>0</v>
      </c>
      <c r="E10" s="375" t="e">
        <f>SUM(E6:E8)</f>
        <v>#DIV/0!</v>
      </c>
    </row>
    <row r="11" spans="1:5" ht="18.75">
      <c r="A11" s="364"/>
      <c r="B11" s="358"/>
      <c r="C11" s="367" t="str">
        <f>IF(C10='3. Development Budget'!B59,"","ERROR")</f>
        <v/>
      </c>
      <c r="D11" s="368" t="str">
        <f>IF(D10=B3,"","ERROR")</f>
        <v/>
      </c>
      <c r="E11" s="365" t="e">
        <f>IF(E10=1,"","ERROR")</f>
        <v>#DIV/0!</v>
      </c>
    </row>
  </sheetData>
  <mergeCells count="2">
    <mergeCell ref="D1:E1"/>
    <mergeCell ref="A1:B1"/>
  </mergeCells>
  <pageMargins left="0.7" right="0.7" top="0.75" bottom="0.75" header="0.3" footer="0.3"/>
  <pageSetup orientation="landscape" horizontalDpi="300" verticalDpi="300" r:id="rId1"/>
  <ignoredErrors>
    <ignoredError sqref="E6:E8 E10:E11" evalError="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2"/>
    <pageSetUpPr autoPageBreaks="0" fitToPage="1"/>
  </sheetPr>
  <dimension ref="A1:M44"/>
  <sheetViews>
    <sheetView view="pageBreakPreview" zoomScaleNormal="100" zoomScaleSheetLayoutView="100" workbookViewId="0">
      <selection activeCell="F17" sqref="F17"/>
    </sheetView>
  </sheetViews>
  <sheetFormatPr defaultColWidth="8.6640625" defaultRowHeight="15.75"/>
  <cols>
    <col min="1" max="1" width="2.44140625" style="2" customWidth="1"/>
    <col min="2" max="2" width="16.44140625" style="2" customWidth="1"/>
    <col min="3" max="3" width="11.6640625" style="2" customWidth="1"/>
    <col min="4" max="4" width="8.44140625" style="2" customWidth="1"/>
    <col min="5" max="5" width="12" style="2" customWidth="1"/>
    <col min="6" max="6" width="8.109375" style="2" customWidth="1"/>
    <col min="7" max="7" width="9.109375" style="2" customWidth="1"/>
    <col min="8" max="8" width="7.33203125" style="2" customWidth="1"/>
    <col min="9" max="9" width="17.6640625" style="2" customWidth="1"/>
    <col min="10" max="16384" width="8.6640625" style="2"/>
  </cols>
  <sheetData>
    <row r="1" spans="1:13" ht="19.5" thickBot="1">
      <c r="B1" s="75" t="s">
        <v>175</v>
      </c>
      <c r="C1" s="76"/>
      <c r="D1" s="4" t="str">
        <f>'1. Key General Assumptions'!D3</f>
        <v>YOUR TEAM'S INFO HERE</v>
      </c>
      <c r="E1" s="77"/>
      <c r="F1" s="4"/>
      <c r="G1" s="78"/>
      <c r="H1" s="4"/>
      <c r="I1" s="4"/>
      <c r="J1" s="567" t="s">
        <v>177</v>
      </c>
      <c r="K1" s="568"/>
      <c r="L1" s="569"/>
      <c r="M1" s="4"/>
    </row>
    <row r="2" spans="1:13">
      <c r="B2" s="79"/>
      <c r="C2" s="76"/>
      <c r="D2" s="4"/>
      <c r="E2" s="80"/>
      <c r="F2" s="4"/>
      <c r="G2" s="78"/>
      <c r="H2" s="4"/>
      <c r="I2" s="4"/>
      <c r="J2" s="4"/>
      <c r="K2" s="4"/>
      <c r="L2" s="4"/>
      <c r="M2" s="4"/>
    </row>
    <row r="3" spans="1:13">
      <c r="A3" s="81"/>
      <c r="B3" s="82"/>
      <c r="C3" s="81"/>
      <c r="D3" s="81"/>
      <c r="E3" s="3"/>
      <c r="F3" s="88"/>
      <c r="G3" s="81"/>
      <c r="H3" s="81"/>
      <c r="I3" s="81"/>
      <c r="L3" s="4"/>
      <c r="M3" s="4"/>
    </row>
    <row r="4" spans="1:13">
      <c r="A4" s="81"/>
      <c r="B4" s="82" t="s">
        <v>24</v>
      </c>
      <c r="C4" s="92"/>
      <c r="D4" s="89"/>
      <c r="E4" s="93" t="s">
        <v>25</v>
      </c>
      <c r="F4" s="88"/>
      <c r="G4" s="81"/>
      <c r="H4" s="81"/>
      <c r="I4" s="81"/>
      <c r="L4" s="4"/>
      <c r="M4" s="4"/>
    </row>
    <row r="5" spans="1:13">
      <c r="A5" s="81"/>
      <c r="B5" s="95" t="s">
        <v>272</v>
      </c>
      <c r="C5" s="89"/>
      <c r="D5" s="89"/>
      <c r="E5" s="96"/>
      <c r="F5" s="88"/>
      <c r="G5" s="81"/>
      <c r="H5" s="3"/>
      <c r="I5" s="3"/>
    </row>
    <row r="6" spans="1:13">
      <c r="A6" s="81"/>
      <c r="B6" s="97" t="s">
        <v>273</v>
      </c>
      <c r="C6" s="89"/>
      <c r="D6" s="89"/>
      <c r="E6" s="96"/>
      <c r="F6" s="88"/>
      <c r="G6" s="81"/>
      <c r="H6" s="3"/>
      <c r="I6" s="3"/>
    </row>
    <row r="7" spans="1:13">
      <c r="A7" s="81"/>
      <c r="B7" s="97" t="s">
        <v>26</v>
      </c>
      <c r="C7" s="89"/>
      <c r="D7" s="89"/>
      <c r="E7" s="86"/>
      <c r="F7" s="3"/>
      <c r="G7" s="81"/>
      <c r="H7" s="3"/>
      <c r="I7" s="3"/>
    </row>
    <row r="8" spans="1:13">
      <c r="A8" s="81"/>
      <c r="B8" s="97" t="s">
        <v>275</v>
      </c>
      <c r="C8" s="89"/>
      <c r="D8" s="89"/>
      <c r="E8" s="84"/>
      <c r="F8" s="88"/>
      <c r="G8" s="81"/>
      <c r="H8" s="3"/>
      <c r="I8" s="3"/>
    </row>
    <row r="9" spans="1:13">
      <c r="A9" s="81"/>
      <c r="B9" s="97" t="s">
        <v>274</v>
      </c>
      <c r="C9" s="89"/>
      <c r="D9" s="89"/>
      <c r="E9" s="378">
        <f>('7. Pro Forma page 2'!C7+'7. Pro Forma page 2'!C8)*(1-'6. Pro Forma Inputs'!J16)+'7. Pro Forma page 2'!C14*(1-'6. Pro Forma Inputs'!J18)-'7. Pro Forma page 2'!C30-'7. Pro Forma page 2'!C31-'7. Pro Forma page 2'!C32</f>
        <v>0</v>
      </c>
      <c r="F9" s="3"/>
      <c r="G9" s="81"/>
      <c r="H9" s="3"/>
      <c r="I9" s="3"/>
    </row>
    <row r="10" spans="1:13">
      <c r="A10" s="81"/>
      <c r="B10" s="97" t="s">
        <v>276</v>
      </c>
      <c r="C10" s="89"/>
      <c r="D10" s="89"/>
      <c r="E10" s="378">
        <f>IF(E8=0,0,E9/E8)</f>
        <v>0</v>
      </c>
      <c r="F10" s="81"/>
      <c r="G10" s="81"/>
      <c r="H10" s="81"/>
      <c r="I10" s="81"/>
      <c r="L10" s="4"/>
      <c r="M10" s="4"/>
    </row>
    <row r="11" spans="1:13">
      <c r="A11" s="81"/>
      <c r="B11" s="97" t="s">
        <v>27</v>
      </c>
      <c r="C11" s="89"/>
      <c r="D11" s="89"/>
      <c r="E11" s="90">
        <v>0</v>
      </c>
      <c r="F11" s="81"/>
      <c r="G11" s="81"/>
      <c r="J11" s="4"/>
      <c r="K11" s="4"/>
    </row>
    <row r="12" spans="1:13">
      <c r="A12" s="81"/>
      <c r="B12" s="156" t="s">
        <v>253</v>
      </c>
      <c r="C12" s="157"/>
      <c r="D12" s="158"/>
      <c r="E12" s="159"/>
      <c r="F12" s="81"/>
      <c r="G12" s="81"/>
      <c r="J12" s="4"/>
      <c r="K12" s="4"/>
    </row>
    <row r="13" spans="1:13">
      <c r="A13" s="81"/>
      <c r="B13" s="221" t="s">
        <v>277</v>
      </c>
      <c r="C13" s="220"/>
      <c r="D13" s="220"/>
      <c r="E13" s="376"/>
      <c r="F13" s="3"/>
      <c r="G13" s="3"/>
      <c r="H13" s="81"/>
      <c r="I13" s="81"/>
      <c r="L13" s="4"/>
      <c r="M13" s="4"/>
    </row>
    <row r="14" spans="1:13">
      <c r="A14" s="81"/>
      <c r="B14" s="91"/>
      <c r="C14" s="81"/>
      <c r="D14" s="81"/>
      <c r="E14" s="81"/>
      <c r="F14" s="3"/>
      <c r="G14" s="3"/>
      <c r="H14" s="81"/>
      <c r="I14" s="81"/>
      <c r="L14" s="4"/>
      <c r="M14" s="4"/>
    </row>
    <row r="15" spans="1:13">
      <c r="A15" s="81"/>
      <c r="B15" s="82" t="s">
        <v>28</v>
      </c>
      <c r="C15" s="3"/>
      <c r="D15" s="3"/>
      <c r="E15" s="3"/>
      <c r="F15" s="3"/>
      <c r="G15" s="3"/>
      <c r="H15" s="81"/>
      <c r="I15" s="81"/>
      <c r="L15" s="4"/>
      <c r="M15" s="4"/>
    </row>
    <row r="16" spans="1:13">
      <c r="A16" s="81"/>
      <c r="B16" s="6"/>
      <c r="C16" s="94" t="s">
        <v>116</v>
      </c>
      <c r="D16" s="98" t="s">
        <v>117</v>
      </c>
      <c r="E16" s="98" t="s">
        <v>100</v>
      </c>
      <c r="F16" s="98" t="s">
        <v>97</v>
      </c>
      <c r="G16" s="98" t="s">
        <v>174</v>
      </c>
      <c r="H16" s="99"/>
      <c r="I16" s="100" t="s">
        <v>118</v>
      </c>
      <c r="L16" s="4"/>
      <c r="M16" s="4"/>
    </row>
    <row r="17" spans="1:13">
      <c r="A17" s="81"/>
      <c r="B17" s="105" t="s">
        <v>251</v>
      </c>
      <c r="C17" s="155">
        <f>E11</f>
        <v>0</v>
      </c>
      <c r="D17" s="101">
        <v>0</v>
      </c>
      <c r="E17" s="102">
        <v>0</v>
      </c>
      <c r="F17" s="102">
        <v>0</v>
      </c>
      <c r="G17" s="104"/>
      <c r="H17" s="104"/>
      <c r="I17" s="147" t="s">
        <v>234</v>
      </c>
      <c r="L17" s="4"/>
      <c r="M17" s="4"/>
    </row>
    <row r="18" spans="1:13">
      <c r="A18" s="81"/>
      <c r="B18" s="105" t="s">
        <v>252</v>
      </c>
      <c r="C18" s="106"/>
      <c r="D18" s="101">
        <v>0</v>
      </c>
      <c r="E18" s="102">
        <v>0</v>
      </c>
      <c r="F18" s="102">
        <v>0</v>
      </c>
      <c r="G18" s="104"/>
      <c r="H18" s="104"/>
      <c r="I18" s="146"/>
      <c r="L18" s="4"/>
      <c r="M18" s="4"/>
    </row>
    <row r="19" spans="1:13">
      <c r="A19" s="81"/>
      <c r="B19" s="83" t="s">
        <v>201</v>
      </c>
      <c r="C19" s="106">
        <v>0</v>
      </c>
      <c r="D19" s="101">
        <v>0</v>
      </c>
      <c r="E19" s="103"/>
      <c r="F19" s="102">
        <v>0</v>
      </c>
      <c r="G19" s="102">
        <v>0</v>
      </c>
      <c r="H19" s="107"/>
      <c r="I19" s="146"/>
      <c r="L19" s="4"/>
      <c r="M19" s="4"/>
    </row>
    <row r="20" spans="1:13">
      <c r="A20" s="81"/>
      <c r="B20" s="83" t="s">
        <v>200</v>
      </c>
      <c r="C20" s="106">
        <v>0</v>
      </c>
      <c r="D20" s="101">
        <v>0</v>
      </c>
      <c r="E20" s="103"/>
      <c r="F20" s="102">
        <v>0</v>
      </c>
      <c r="G20" s="102">
        <v>0</v>
      </c>
      <c r="H20" s="107"/>
      <c r="I20" s="146"/>
      <c r="L20" s="4"/>
      <c r="M20" s="4"/>
    </row>
    <row r="21" spans="1:13">
      <c r="A21" s="81"/>
      <c r="B21" s="105" t="s">
        <v>198</v>
      </c>
      <c r="C21" s="106">
        <v>0</v>
      </c>
      <c r="D21" s="101">
        <v>0</v>
      </c>
      <c r="E21" s="102">
        <v>0</v>
      </c>
      <c r="F21" s="102">
        <v>0</v>
      </c>
      <c r="G21" s="102">
        <v>0</v>
      </c>
      <c r="H21" s="107"/>
      <c r="I21" s="85"/>
      <c r="L21" s="4"/>
      <c r="M21" s="4"/>
    </row>
    <row r="22" spans="1:13">
      <c r="A22" s="81"/>
      <c r="B22" s="87" t="s">
        <v>199</v>
      </c>
      <c r="C22" s="106">
        <v>0</v>
      </c>
      <c r="D22" s="101">
        <v>0</v>
      </c>
      <c r="E22" s="102">
        <v>0</v>
      </c>
      <c r="F22" s="102">
        <v>0</v>
      </c>
      <c r="G22" s="102">
        <v>0</v>
      </c>
      <c r="H22" s="107"/>
      <c r="I22" s="85"/>
      <c r="L22" s="4"/>
      <c r="M22" s="4"/>
    </row>
    <row r="23" spans="1:13" ht="16.5" thickBot="1">
      <c r="A23" s="81"/>
      <c r="B23" s="83" t="s">
        <v>30</v>
      </c>
      <c r="C23" s="106">
        <v>0</v>
      </c>
      <c r="D23" s="101">
        <v>0</v>
      </c>
      <c r="E23" s="102">
        <v>0</v>
      </c>
      <c r="F23" s="102">
        <v>0</v>
      </c>
      <c r="G23" s="108">
        <v>0</v>
      </c>
      <c r="H23" s="109"/>
      <c r="I23" s="146"/>
      <c r="L23" s="4"/>
    </row>
    <row r="24" spans="1:13" ht="17.25" thickTop="1" thickBot="1">
      <c r="A24" s="81"/>
      <c r="B24" s="83" t="s">
        <v>31</v>
      </c>
      <c r="C24" s="106">
        <v>0</v>
      </c>
      <c r="D24" s="101">
        <v>0</v>
      </c>
      <c r="E24" s="102">
        <v>0</v>
      </c>
      <c r="F24" s="110">
        <v>0</v>
      </c>
      <c r="G24" s="111">
        <v>0</v>
      </c>
      <c r="H24" s="112" t="s">
        <v>119</v>
      </c>
      <c r="I24" s="148"/>
      <c r="L24" s="4"/>
      <c r="M24" s="4"/>
    </row>
    <row r="25" spans="1:13" ht="16.5" thickTop="1">
      <c r="A25" s="81"/>
      <c r="B25" s="83" t="s">
        <v>32</v>
      </c>
      <c r="C25" s="5">
        <f>SUM(C17:C24)</f>
        <v>0</v>
      </c>
      <c r="D25" s="125" t="s">
        <v>208</v>
      </c>
      <c r="E25" s="126"/>
      <c r="F25" s="114"/>
      <c r="G25" s="113"/>
      <c r="H25" s="115"/>
      <c r="I25" s="116"/>
      <c r="L25" s="4"/>
      <c r="M25" s="4"/>
    </row>
    <row r="26" spans="1:13">
      <c r="A26" s="81"/>
      <c r="B26" s="83" t="s">
        <v>198</v>
      </c>
      <c r="C26" s="106">
        <v>0</v>
      </c>
      <c r="D26" s="113"/>
      <c r="E26" s="114"/>
      <c r="F26" s="114"/>
      <c r="G26" s="113"/>
      <c r="H26" s="117"/>
      <c r="I26" s="149"/>
      <c r="M26" s="4"/>
    </row>
    <row r="27" spans="1:13">
      <c r="A27" s="81"/>
      <c r="B27" s="83" t="s">
        <v>199</v>
      </c>
      <c r="C27" s="106">
        <v>0</v>
      </c>
      <c r="D27" s="113"/>
      <c r="E27" s="114"/>
      <c r="F27" s="114"/>
      <c r="G27" s="113"/>
      <c r="H27" s="117"/>
      <c r="I27" s="149"/>
      <c r="M27" s="4"/>
    </row>
    <row r="28" spans="1:13">
      <c r="A28" s="81"/>
      <c r="B28" s="118" t="s">
        <v>217</v>
      </c>
      <c r="C28" s="119">
        <f>SUM(C26:C27)</f>
        <v>0</v>
      </c>
      <c r="D28" s="125" t="s">
        <v>208</v>
      </c>
      <c r="E28" s="127"/>
      <c r="F28" s="3"/>
      <c r="G28" s="3"/>
      <c r="H28" s="3"/>
      <c r="I28" s="3"/>
    </row>
    <row r="29" spans="1:13" ht="16.5" thickBot="1">
      <c r="A29" s="81"/>
      <c r="B29" s="6" t="s">
        <v>33</v>
      </c>
      <c r="C29" s="120">
        <f>'2. Key Financial Assumptions'!E29</f>
        <v>0</v>
      </c>
      <c r="D29" s="125" t="s">
        <v>208</v>
      </c>
      <c r="E29" s="127"/>
      <c r="F29" s="81"/>
      <c r="G29" s="579" t="s">
        <v>235</v>
      </c>
      <c r="H29" s="580"/>
      <c r="I29" s="3"/>
    </row>
    <row r="30" spans="1:13">
      <c r="A30" s="81"/>
      <c r="B30" s="121" t="s">
        <v>34</v>
      </c>
      <c r="C30" s="5">
        <f>C28+C29+C25</f>
        <v>0</v>
      </c>
      <c r="D30" s="3"/>
      <c r="E30" s="81"/>
      <c r="F30" s="7"/>
      <c r="G30" s="570" t="s">
        <v>236</v>
      </c>
      <c r="H30" s="571"/>
      <c r="I30" s="572"/>
    </row>
    <row r="31" spans="1:13">
      <c r="A31" s="81"/>
      <c r="B31" s="91"/>
      <c r="C31" s="81"/>
      <c r="D31" s="3"/>
      <c r="E31" s="81"/>
      <c r="F31" s="7"/>
      <c r="G31" s="573"/>
      <c r="H31" s="574"/>
      <c r="I31" s="575"/>
    </row>
    <row r="32" spans="1:13">
      <c r="A32" s="81"/>
      <c r="B32" s="121" t="s">
        <v>171</v>
      </c>
      <c r="C32" s="5">
        <f>'3. Development Budget'!B59</f>
        <v>0</v>
      </c>
      <c r="D32" s="3"/>
      <c r="E32" s="81"/>
      <c r="F32" s="7"/>
      <c r="G32" s="573"/>
      <c r="H32" s="574"/>
      <c r="I32" s="575"/>
      <c r="L32" s="4"/>
      <c r="M32" s="4"/>
    </row>
    <row r="33" spans="1:13" ht="16.5" thickBot="1">
      <c r="A33" s="81"/>
      <c r="B33" s="121" t="s">
        <v>237</v>
      </c>
      <c r="C33" s="5">
        <f>C30</f>
        <v>0</v>
      </c>
      <c r="D33" s="3"/>
      <c r="E33" s="81"/>
      <c r="F33" s="7"/>
      <c r="G33" s="576"/>
      <c r="H33" s="577"/>
      <c r="I33" s="578"/>
      <c r="L33" s="4"/>
      <c r="M33" s="4"/>
    </row>
    <row r="34" spans="1:13">
      <c r="A34" s="81"/>
      <c r="B34" s="121" t="s">
        <v>172</v>
      </c>
      <c r="C34" s="5">
        <f>'3. Development Budget'!B59-C30</f>
        <v>0</v>
      </c>
      <c r="D34" s="81"/>
      <c r="E34" s="81"/>
      <c r="F34" s="3"/>
      <c r="G34" s="3"/>
      <c r="H34" s="81"/>
      <c r="I34" s="81"/>
      <c r="L34" s="4"/>
      <c r="M34" s="4"/>
    </row>
    <row r="35" spans="1:13">
      <c r="A35" s="81"/>
      <c r="B35" s="121" t="s">
        <v>173</v>
      </c>
      <c r="C35" s="5">
        <v>1</v>
      </c>
      <c r="D35" s="5">
        <v>2</v>
      </c>
      <c r="E35" s="5">
        <v>3</v>
      </c>
      <c r="F35" s="5">
        <v>4</v>
      </c>
      <c r="G35" s="5">
        <v>5</v>
      </c>
      <c r="H35" s="3"/>
      <c r="I35" s="3"/>
      <c r="L35" s="4"/>
      <c r="M35" s="4"/>
    </row>
    <row r="36" spans="1:13">
      <c r="A36" s="81"/>
      <c r="B36" s="91"/>
      <c r="C36" s="5">
        <f>'7. Pro Forma page 2'!C44</f>
        <v>0</v>
      </c>
      <c r="D36" s="5">
        <f>'7. Pro Forma page 2'!D44</f>
        <v>0</v>
      </c>
      <c r="E36" s="5">
        <f>'7. Pro Forma page 2'!E44</f>
        <v>0</v>
      </c>
      <c r="F36" s="5">
        <f>'7. Pro Forma page 2'!F44</f>
        <v>0</v>
      </c>
      <c r="G36" s="5">
        <f>'7. Pro Forma page 2'!G44</f>
        <v>0</v>
      </c>
      <c r="H36" s="3"/>
      <c r="I36" s="3"/>
      <c r="L36" s="4"/>
      <c r="M36" s="4"/>
    </row>
    <row r="37" spans="1:13">
      <c r="A37" s="81"/>
      <c r="B37" s="222" t="s">
        <v>278</v>
      </c>
      <c r="C37" s="223" t="e">
        <f>('2. Key Financial Assumptions'!E53-'2. Key Financial Assumptions'!E54)/'2. Key Financial Assumptions'!E29</f>
        <v>#DIV/0!</v>
      </c>
      <c r="D37" s="3"/>
      <c r="E37" s="3"/>
      <c r="F37" s="3"/>
      <c r="G37" s="3"/>
      <c r="H37" s="3"/>
      <c r="I37" s="3"/>
      <c r="L37" s="4"/>
      <c r="M37" s="4"/>
    </row>
    <row r="38" spans="1:13">
      <c r="L38" s="4"/>
      <c r="M38" s="4"/>
    </row>
    <row r="39" spans="1:13">
      <c r="L39" s="4"/>
      <c r="M39" s="4"/>
    </row>
    <row r="40" spans="1:13">
      <c r="L40" s="4"/>
      <c r="M40" s="4"/>
    </row>
    <row r="41" spans="1:13">
      <c r="L41" s="4"/>
      <c r="M41" s="4"/>
    </row>
    <row r="42" spans="1:13">
      <c r="L42" s="4"/>
      <c r="M42" s="4"/>
    </row>
    <row r="43" spans="1:13">
      <c r="L43" s="4"/>
      <c r="M43" s="4"/>
    </row>
    <row r="44" spans="1:13">
      <c r="L44" s="4"/>
      <c r="M44" s="4"/>
    </row>
  </sheetData>
  <dataConsolidate/>
  <mergeCells count="3">
    <mergeCell ref="J1:L1"/>
    <mergeCell ref="G30:I33"/>
    <mergeCell ref="G29:H29"/>
  </mergeCells>
  <phoneticPr fontId="0" type="noConversion"/>
  <pageMargins left="0.75" right="0.75" top="1" bottom="1" header="0.5" footer="0.5"/>
  <pageSetup scale="67" orientation="landscape" horizontalDpi="300" verticalDpi="300" r:id="rId1"/>
  <headerFooter alignWithMargins="0"/>
  <ignoredErrors>
    <ignoredError sqref="C17" unlockedFormula="1"/>
    <ignoredError sqref="C37" evalError="1"/>
  </ignoredErrors>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AQ223"/>
  <sheetViews>
    <sheetView showOutlineSymbols="0" view="pageBreakPreview" topLeftCell="A13" zoomScale="85" zoomScaleNormal="85" zoomScaleSheetLayoutView="85" zoomScalePageLayoutView="85" workbookViewId="0">
      <selection activeCell="L45" sqref="L45"/>
    </sheetView>
  </sheetViews>
  <sheetFormatPr defaultColWidth="8.6640625" defaultRowHeight="15.75"/>
  <cols>
    <col min="1" max="1" width="25" style="13" customWidth="1"/>
    <col min="2" max="2" width="10.6640625" style="13" customWidth="1"/>
    <col min="3" max="3" width="8.6640625" style="13"/>
    <col min="4" max="4" width="9.109375" style="13" customWidth="1"/>
    <col min="5" max="5" width="8.77734375" style="13" customWidth="1"/>
    <col min="6" max="10" width="8.6640625" style="13"/>
    <col min="11" max="11" width="9.109375" style="13" customWidth="1"/>
    <col min="12" max="12" width="10.44140625" style="13" customWidth="1"/>
    <col min="13" max="13" width="11.5546875" style="13" customWidth="1"/>
    <col min="14" max="14" width="6.44140625" style="13" customWidth="1"/>
    <col min="15" max="34" width="8.6640625" style="13"/>
    <col min="35" max="35" width="8.77734375" style="13" customWidth="1"/>
    <col min="36" max="16384" width="8.6640625" style="13"/>
  </cols>
  <sheetData>
    <row r="1" spans="1:14" ht="21">
      <c r="A1" s="9" t="s">
        <v>380</v>
      </c>
      <c r="B1" s="10"/>
      <c r="C1" s="10"/>
      <c r="D1" s="10"/>
      <c r="E1" s="11" t="str">
        <f>'1. Key General Assumptions'!D3</f>
        <v>YOUR TEAM'S INFO HERE</v>
      </c>
      <c r="F1" s="12"/>
      <c r="G1" s="10"/>
      <c r="H1" s="581" t="s">
        <v>177</v>
      </c>
      <c r="I1" s="581"/>
      <c r="J1" s="582"/>
      <c r="K1" s="10"/>
      <c r="L1" s="10"/>
      <c r="M1" s="450" t="s">
        <v>367</v>
      </c>
      <c r="N1" s="10"/>
    </row>
    <row r="2" spans="1:14" ht="18.75">
      <c r="A2" s="506" t="s">
        <v>389</v>
      </c>
      <c r="B2" s="504"/>
      <c r="C2" s="504"/>
      <c r="D2" s="504"/>
      <c r="E2" s="505"/>
      <c r="F2" s="15"/>
      <c r="G2" s="10"/>
      <c r="H2" s="14"/>
      <c r="I2" s="14"/>
      <c r="J2" s="10"/>
      <c r="K2" s="10"/>
      <c r="L2" s="10"/>
      <c r="M2" s="10"/>
      <c r="N2" s="10"/>
    </row>
    <row r="3" spans="1:14" ht="17.25">
      <c r="A3" s="507" t="s">
        <v>238</v>
      </c>
      <c r="B3" s="14"/>
      <c r="C3" s="16"/>
      <c r="D3" s="16"/>
      <c r="E3" s="16"/>
      <c r="F3" s="10"/>
      <c r="G3" s="10"/>
      <c r="H3" s="10"/>
      <c r="I3" s="10"/>
      <c r="J3" s="10"/>
      <c r="K3" s="10"/>
      <c r="L3" s="10"/>
      <c r="M3" s="10"/>
      <c r="N3" s="10"/>
    </row>
    <row r="4" spans="1:14">
      <c r="A4" s="20" t="s">
        <v>128</v>
      </c>
      <c r="B4" s="21" t="s">
        <v>183</v>
      </c>
      <c r="C4" s="21" t="s">
        <v>140</v>
      </c>
      <c r="D4" s="22" t="s">
        <v>103</v>
      </c>
      <c r="E4" s="10"/>
      <c r="F4" s="10"/>
      <c r="G4" s="10"/>
      <c r="H4" s="10"/>
      <c r="I4" s="10"/>
      <c r="J4" s="10"/>
      <c r="K4" s="10"/>
      <c r="L4" s="10"/>
      <c r="M4" s="10"/>
      <c r="N4" s="10"/>
    </row>
    <row r="5" spans="1:14">
      <c r="A5" s="150" t="s">
        <v>239</v>
      </c>
      <c r="B5" s="26">
        <v>0</v>
      </c>
      <c r="C5" s="27">
        <v>0</v>
      </c>
      <c r="D5" s="28">
        <f t="shared" ref="D5:D11" si="0">B5*C5</f>
        <v>0</v>
      </c>
      <c r="E5" s="10"/>
      <c r="F5" s="10"/>
      <c r="G5" s="10"/>
      <c r="H5" s="10"/>
      <c r="I5" s="10"/>
      <c r="J5" s="10"/>
      <c r="K5" s="10"/>
      <c r="L5" s="10"/>
      <c r="M5" s="10"/>
      <c r="N5" s="10"/>
    </row>
    <row r="6" spans="1:14">
      <c r="A6" s="26"/>
      <c r="B6" s="26">
        <v>0</v>
      </c>
      <c r="C6" s="27">
        <v>0</v>
      </c>
      <c r="D6" s="28">
        <f t="shared" si="0"/>
        <v>0</v>
      </c>
      <c r="E6" s="10"/>
      <c r="F6" s="10"/>
      <c r="G6" s="10"/>
      <c r="H6" s="10"/>
      <c r="I6" s="10"/>
      <c r="J6" s="10"/>
      <c r="K6" s="10"/>
      <c r="L6" s="10"/>
      <c r="M6" s="10"/>
      <c r="N6" s="10"/>
    </row>
    <row r="7" spans="1:14">
      <c r="A7" s="26"/>
      <c r="B7" s="26">
        <v>0</v>
      </c>
      <c r="C7" s="27">
        <v>0</v>
      </c>
      <c r="D7" s="28">
        <f t="shared" si="0"/>
        <v>0</v>
      </c>
      <c r="E7" s="10"/>
      <c r="F7" s="10"/>
      <c r="G7" s="10"/>
      <c r="H7" s="10"/>
      <c r="I7" s="10"/>
      <c r="J7" s="10"/>
      <c r="K7" s="10"/>
      <c r="L7" s="10"/>
      <c r="M7" s="10"/>
      <c r="N7" s="10"/>
    </row>
    <row r="8" spans="1:14">
      <c r="A8" s="26"/>
      <c r="B8" s="26">
        <v>0</v>
      </c>
      <c r="C8" s="27">
        <v>0</v>
      </c>
      <c r="D8" s="28">
        <f t="shared" si="0"/>
        <v>0</v>
      </c>
      <c r="E8" s="10"/>
      <c r="F8" s="10"/>
      <c r="G8" s="10"/>
      <c r="H8" s="10"/>
      <c r="I8" s="10"/>
      <c r="J8" s="10"/>
      <c r="K8" s="10"/>
      <c r="L8" s="10"/>
      <c r="M8" s="10"/>
      <c r="N8" s="10"/>
    </row>
    <row r="9" spans="1:14">
      <c r="A9" s="26"/>
      <c r="B9" s="26">
        <v>0</v>
      </c>
      <c r="C9" s="27">
        <v>0</v>
      </c>
      <c r="D9" s="28">
        <f t="shared" si="0"/>
        <v>0</v>
      </c>
      <c r="E9" s="10"/>
      <c r="F9" s="10"/>
      <c r="G9" s="10"/>
      <c r="H9" s="10"/>
      <c r="I9" s="10"/>
      <c r="J9" s="10"/>
      <c r="K9" s="10"/>
      <c r="L9" s="10"/>
      <c r="M9" s="10"/>
      <c r="N9" s="10"/>
    </row>
    <row r="10" spans="1:14">
      <c r="A10" s="26"/>
      <c r="B10" s="26">
        <v>0</v>
      </c>
      <c r="C10" s="27">
        <v>0</v>
      </c>
      <c r="D10" s="28">
        <f t="shared" si="0"/>
        <v>0</v>
      </c>
      <c r="E10" s="10"/>
      <c r="F10" s="10"/>
      <c r="G10" s="10"/>
      <c r="H10" s="17" t="s">
        <v>370</v>
      </c>
      <c r="I10" s="18"/>
      <c r="J10" s="19"/>
      <c r="K10" s="10"/>
      <c r="L10" s="10"/>
      <c r="M10" s="10"/>
      <c r="N10" s="10"/>
    </row>
    <row r="11" spans="1:14">
      <c r="A11" s="26"/>
      <c r="B11" s="26">
        <v>0</v>
      </c>
      <c r="C11" s="27">
        <v>0</v>
      </c>
      <c r="D11" s="28">
        <f t="shared" si="0"/>
        <v>0</v>
      </c>
      <c r="E11" s="10"/>
      <c r="F11" s="10"/>
      <c r="G11" s="10"/>
      <c r="H11" s="23" t="s">
        <v>36</v>
      </c>
      <c r="I11" s="24"/>
      <c r="J11" s="25" t="s">
        <v>35</v>
      </c>
      <c r="K11" s="10"/>
      <c r="L11" s="10"/>
      <c r="M11" s="10"/>
      <c r="N11" s="10"/>
    </row>
    <row r="12" spans="1:14">
      <c r="A12" s="33" t="s">
        <v>104</v>
      </c>
      <c r="B12" s="34">
        <f>SUM(B5:B11)</f>
        <v>0</v>
      </c>
      <c r="C12" s="10"/>
      <c r="D12" s="28">
        <f>SUM(D5:D11)</f>
        <v>0</v>
      </c>
      <c r="E12" s="10"/>
      <c r="F12" s="10"/>
      <c r="G12" s="10"/>
      <c r="H12" s="29" t="s">
        <v>136</v>
      </c>
      <c r="I12" s="30"/>
      <c r="J12" s="31">
        <v>0</v>
      </c>
      <c r="K12" s="10"/>
      <c r="L12" s="10"/>
      <c r="M12" s="10"/>
      <c r="N12" s="10"/>
    </row>
    <row r="13" spans="1:14">
      <c r="A13" s="35"/>
      <c r="B13" s="36"/>
      <c r="C13" s="10"/>
      <c r="D13" s="37"/>
      <c r="E13" s="10"/>
      <c r="F13" s="10"/>
      <c r="G13" s="10"/>
      <c r="H13" s="29" t="s">
        <v>137</v>
      </c>
      <c r="I13" s="30"/>
      <c r="J13" s="31">
        <v>0</v>
      </c>
      <c r="K13" s="10"/>
      <c r="L13" s="10"/>
      <c r="M13" s="10"/>
      <c r="N13" s="10"/>
    </row>
    <row r="14" spans="1:14">
      <c r="A14" s="38" t="s">
        <v>218</v>
      </c>
      <c r="B14" s="10"/>
      <c r="C14" s="10"/>
      <c r="D14" s="10"/>
      <c r="E14" s="10"/>
      <c r="F14" s="10"/>
      <c r="G14" s="10"/>
      <c r="H14" s="29" t="s">
        <v>372</v>
      </c>
      <c r="I14" s="30"/>
      <c r="J14" s="32">
        <v>0</v>
      </c>
      <c r="K14" s="10"/>
      <c r="L14" s="10"/>
      <c r="M14" s="10"/>
      <c r="N14" s="10"/>
    </row>
    <row r="15" spans="1:14">
      <c r="A15" s="39" t="s">
        <v>128</v>
      </c>
      <c r="B15" s="596" t="s">
        <v>139</v>
      </c>
      <c r="C15" s="597"/>
      <c r="D15" s="40" t="s">
        <v>140</v>
      </c>
      <c r="E15" s="39" t="s">
        <v>141</v>
      </c>
      <c r="F15" s="10"/>
      <c r="G15" s="10"/>
      <c r="H15" s="29" t="s">
        <v>373</v>
      </c>
      <c r="I15" s="30"/>
      <c r="J15" s="32">
        <v>0</v>
      </c>
      <c r="K15" s="10"/>
      <c r="L15" s="10"/>
      <c r="M15" s="10"/>
      <c r="N15" s="10"/>
    </row>
    <row r="16" spans="1:14">
      <c r="A16" s="583" t="s">
        <v>371</v>
      </c>
      <c r="B16" s="584"/>
      <c r="C16" s="8">
        <v>0</v>
      </c>
      <c r="D16" s="27">
        <v>0</v>
      </c>
      <c r="E16" s="42">
        <f>C16*D16</f>
        <v>0</v>
      </c>
      <c r="F16" s="10"/>
      <c r="G16" s="10"/>
      <c r="H16" s="29" t="s">
        <v>374</v>
      </c>
      <c r="I16" s="30"/>
      <c r="J16" s="32">
        <v>0</v>
      </c>
      <c r="K16" s="10"/>
      <c r="L16" s="10"/>
      <c r="M16" s="10"/>
      <c r="N16" s="10"/>
    </row>
    <row r="17" spans="1:14">
      <c r="A17" s="43"/>
      <c r="B17" s="44"/>
      <c r="C17" s="8">
        <v>0</v>
      </c>
      <c r="D17" s="27">
        <v>0</v>
      </c>
      <c r="E17" s="42">
        <f>C17*D17</f>
        <v>0</v>
      </c>
      <c r="F17" s="10"/>
      <c r="G17" s="10"/>
      <c r="H17" s="456" t="s">
        <v>375</v>
      </c>
      <c r="I17" s="19"/>
      <c r="J17" s="458">
        <v>0</v>
      </c>
      <c r="K17" s="10"/>
      <c r="L17" s="10"/>
      <c r="M17" s="10"/>
      <c r="N17" s="10"/>
    </row>
    <row r="18" spans="1:14">
      <c r="A18" s="43"/>
      <c r="B18" s="44"/>
      <c r="C18" s="8">
        <v>0</v>
      </c>
      <c r="D18" s="27">
        <v>0</v>
      </c>
      <c r="E18" s="42">
        <f>C18*D18</f>
        <v>0</v>
      </c>
      <c r="F18" s="10"/>
      <c r="G18" s="10"/>
      <c r="H18" s="457" t="s">
        <v>368</v>
      </c>
      <c r="I18" s="455"/>
      <c r="J18" s="458">
        <v>0</v>
      </c>
      <c r="K18" s="10"/>
      <c r="L18" s="10"/>
      <c r="M18" s="10"/>
      <c r="N18" s="10"/>
    </row>
    <row r="19" spans="1:14">
      <c r="A19" s="29" t="s">
        <v>219</v>
      </c>
      <c r="B19" s="45"/>
      <c r="C19" s="46">
        <f>SUM(C16:C18)</f>
        <v>0</v>
      </c>
      <c r="D19" s="47"/>
      <c r="E19" s="28">
        <f>SUM(E16:E18)</f>
        <v>0</v>
      </c>
      <c r="F19" s="10"/>
      <c r="G19" s="10"/>
      <c r="H19" s="453" t="s">
        <v>369</v>
      </c>
      <c r="I19" s="454"/>
      <c r="J19" s="451">
        <v>0</v>
      </c>
      <c r="K19" s="10"/>
      <c r="L19" s="10"/>
      <c r="M19" s="10"/>
      <c r="N19" s="10"/>
    </row>
    <row r="20" spans="1:14">
      <c r="A20" s="45"/>
      <c r="B20" s="598" t="s">
        <v>139</v>
      </c>
      <c r="C20" s="599"/>
      <c r="D20" s="48" t="s">
        <v>140</v>
      </c>
      <c r="E20" s="49" t="s">
        <v>37</v>
      </c>
      <c r="F20" s="10"/>
      <c r="G20" s="10"/>
      <c r="H20" s="51" t="s">
        <v>40</v>
      </c>
      <c r="I20" s="452"/>
      <c r="J20" s="458">
        <v>0</v>
      </c>
      <c r="K20" s="10"/>
      <c r="L20" s="10"/>
      <c r="M20" s="10"/>
      <c r="N20" s="10"/>
    </row>
    <row r="21" spans="1:14">
      <c r="A21" s="50" t="s">
        <v>381</v>
      </c>
      <c r="B21" s="45"/>
      <c r="C21" s="8">
        <v>0</v>
      </c>
      <c r="D21" s="27">
        <v>0</v>
      </c>
      <c r="E21" s="28">
        <f>C21*D21</f>
        <v>0</v>
      </c>
      <c r="F21" s="10"/>
      <c r="G21" s="10"/>
      <c r="H21" s="10"/>
      <c r="I21" s="10"/>
      <c r="J21" s="10"/>
      <c r="K21" s="10"/>
      <c r="L21" s="10"/>
      <c r="M21" s="10"/>
      <c r="N21" s="10"/>
    </row>
    <row r="22" spans="1:14">
      <c r="A22" s="29" t="s">
        <v>38</v>
      </c>
      <c r="B22" s="45"/>
      <c r="C22" s="8">
        <v>0</v>
      </c>
      <c r="D22" s="27">
        <v>0</v>
      </c>
      <c r="E22" s="28">
        <f>C22*D22</f>
        <v>0</v>
      </c>
      <c r="F22" s="10"/>
      <c r="G22" s="10"/>
      <c r="H22" s="10"/>
      <c r="I22" s="10"/>
      <c r="J22" s="10"/>
      <c r="K22" s="10"/>
      <c r="L22" s="10"/>
      <c r="M22" s="10"/>
      <c r="N22" s="10"/>
    </row>
    <row r="23" spans="1:14">
      <c r="A23" s="29" t="s">
        <v>38</v>
      </c>
      <c r="B23" s="45"/>
      <c r="C23" s="8">
        <v>0</v>
      </c>
      <c r="D23" s="27">
        <v>0</v>
      </c>
      <c r="E23" s="28">
        <f>C23*D23</f>
        <v>0</v>
      </c>
      <c r="F23" s="10"/>
      <c r="G23" s="10"/>
      <c r="H23" s="10"/>
      <c r="I23" s="10"/>
      <c r="J23" s="10"/>
      <c r="K23" s="10"/>
      <c r="L23" s="10"/>
      <c r="M23" s="10"/>
      <c r="N23" s="10"/>
    </row>
    <row r="24" spans="1:14">
      <c r="A24" s="50" t="s">
        <v>138</v>
      </c>
      <c r="B24" s="45"/>
      <c r="C24" s="52">
        <f>SUM(C21:C23)</f>
        <v>0</v>
      </c>
      <c r="D24" s="10"/>
      <c r="E24" s="28">
        <f>SUM(E21:E23)</f>
        <v>0</v>
      </c>
      <c r="F24" s="10"/>
      <c r="G24" s="10"/>
      <c r="H24" s="10"/>
      <c r="I24" s="10"/>
      <c r="J24" s="10"/>
      <c r="K24" s="10"/>
      <c r="L24" s="10"/>
      <c r="M24" s="10"/>
      <c r="N24" s="10"/>
    </row>
    <row r="25" spans="1:14">
      <c r="A25" s="10"/>
      <c r="B25" s="10"/>
      <c r="C25" s="10"/>
      <c r="D25" s="10"/>
      <c r="E25" s="10"/>
      <c r="F25" s="10"/>
      <c r="G25" s="10"/>
      <c r="H25" s="459" t="s">
        <v>216</v>
      </c>
      <c r="I25" s="460"/>
      <c r="J25" s="461"/>
      <c r="K25" s="10"/>
      <c r="L25" s="10"/>
      <c r="M25" s="10"/>
      <c r="N25" s="10"/>
    </row>
    <row r="26" spans="1:14">
      <c r="A26" s="53" t="s">
        <v>39</v>
      </c>
      <c r="B26" s="54"/>
      <c r="C26" s="55"/>
      <c r="D26" s="10"/>
      <c r="E26" s="10"/>
      <c r="F26" s="10"/>
      <c r="G26" s="10"/>
      <c r="H26" s="587" t="s">
        <v>223</v>
      </c>
      <c r="I26" s="588"/>
      <c r="J26" s="589"/>
      <c r="K26" s="10"/>
      <c r="L26" s="10"/>
      <c r="M26" s="10"/>
      <c r="N26" s="10"/>
    </row>
    <row r="27" spans="1:14">
      <c r="A27" s="29" t="s">
        <v>240</v>
      </c>
      <c r="B27" s="56"/>
      <c r="C27" s="57">
        <f>D12</f>
        <v>0</v>
      </c>
      <c r="D27" s="10"/>
      <c r="E27" s="10"/>
      <c r="F27" s="10"/>
      <c r="G27" s="10"/>
      <c r="H27" s="590"/>
      <c r="I27" s="591"/>
      <c r="J27" s="592"/>
      <c r="K27" s="10"/>
      <c r="L27" s="10"/>
      <c r="M27" s="10"/>
      <c r="N27" s="10"/>
    </row>
    <row r="28" spans="1:14">
      <c r="A28" s="29" t="s">
        <v>390</v>
      </c>
      <c r="B28" s="58"/>
      <c r="C28" s="28">
        <f>E19</f>
        <v>0</v>
      </c>
      <c r="D28" s="10"/>
      <c r="E28" s="10"/>
      <c r="F28" s="10"/>
      <c r="G28" s="10"/>
      <c r="H28" s="590"/>
      <c r="I28" s="591"/>
      <c r="J28" s="592"/>
      <c r="K28" s="10"/>
      <c r="L28" s="10"/>
      <c r="M28" s="10"/>
      <c r="N28" s="10"/>
    </row>
    <row r="29" spans="1:14">
      <c r="A29" s="29" t="s">
        <v>38</v>
      </c>
      <c r="B29" s="56"/>
      <c r="C29" s="59">
        <f>E24</f>
        <v>0</v>
      </c>
      <c r="D29" s="10"/>
      <c r="E29" s="10"/>
      <c r="F29" s="10"/>
      <c r="G29" s="10"/>
      <c r="H29" s="590"/>
      <c r="I29" s="591"/>
      <c r="J29" s="592"/>
      <c r="K29" s="10"/>
      <c r="L29" s="10"/>
      <c r="M29" s="10"/>
      <c r="N29" s="10"/>
    </row>
    <row r="30" spans="1:14">
      <c r="A30" s="29" t="s">
        <v>391</v>
      </c>
      <c r="B30" s="56"/>
      <c r="C30" s="8">
        <v>0</v>
      </c>
      <c r="D30" s="10"/>
      <c r="E30" s="10"/>
      <c r="F30" s="10"/>
      <c r="G30" s="10"/>
      <c r="H30" s="590"/>
      <c r="I30" s="591"/>
      <c r="J30" s="592"/>
      <c r="K30" s="10"/>
      <c r="L30" s="10"/>
      <c r="M30" s="10"/>
      <c r="N30" s="10"/>
    </row>
    <row r="31" spans="1:14">
      <c r="A31" s="29" t="s">
        <v>41</v>
      </c>
      <c r="B31" s="56"/>
      <c r="C31" s="57">
        <f>SUM(C27:C30)</f>
        <v>0</v>
      </c>
      <c r="D31" s="10"/>
      <c r="E31" s="10"/>
      <c r="F31" s="10"/>
      <c r="G31" s="10"/>
      <c r="H31" s="590"/>
      <c r="I31" s="591"/>
      <c r="J31" s="592"/>
      <c r="K31" s="10"/>
      <c r="L31" s="10"/>
      <c r="M31" s="10"/>
      <c r="N31" s="10"/>
    </row>
    <row r="32" spans="1:14">
      <c r="A32" s="10"/>
      <c r="B32" s="10"/>
      <c r="C32" s="10"/>
      <c r="D32" s="10"/>
      <c r="E32" s="10"/>
      <c r="F32" s="10"/>
      <c r="G32" s="10"/>
      <c r="H32" s="590"/>
      <c r="I32" s="591"/>
      <c r="J32" s="592"/>
      <c r="K32" s="10"/>
      <c r="L32" s="10"/>
      <c r="M32" s="10"/>
      <c r="N32" s="10"/>
    </row>
    <row r="33" spans="1:14">
      <c r="A33" s="10"/>
      <c r="B33" s="10"/>
      <c r="C33" s="10"/>
      <c r="D33" s="10"/>
      <c r="E33" s="10"/>
      <c r="F33" s="10"/>
      <c r="G33" s="10"/>
      <c r="H33" s="590"/>
      <c r="I33" s="591"/>
      <c r="J33" s="592"/>
      <c r="K33" s="10"/>
      <c r="L33" s="10"/>
      <c r="M33" s="10"/>
      <c r="N33" s="10"/>
    </row>
    <row r="34" spans="1:14">
      <c r="A34" s="17"/>
      <c r="B34" s="41"/>
      <c r="C34" s="60"/>
      <c r="D34" s="61"/>
      <c r="E34" s="10"/>
      <c r="F34" s="10"/>
      <c r="G34" s="10"/>
      <c r="H34" s="590"/>
      <c r="I34" s="591"/>
      <c r="J34" s="592"/>
      <c r="K34" s="10"/>
      <c r="L34" s="10"/>
      <c r="M34" s="10"/>
      <c r="N34" s="10"/>
    </row>
    <row r="35" spans="1:14">
      <c r="A35" s="62" t="s">
        <v>142</v>
      </c>
      <c r="B35" s="30"/>
      <c r="C35" s="63" t="s">
        <v>104</v>
      </c>
      <c r="D35" s="64" t="s">
        <v>195</v>
      </c>
      <c r="E35" s="10"/>
      <c r="F35" s="10"/>
      <c r="G35" s="10"/>
      <c r="H35" s="590"/>
      <c r="I35" s="591"/>
      <c r="J35" s="592"/>
      <c r="K35" s="10"/>
      <c r="L35" s="10"/>
      <c r="M35" s="10"/>
      <c r="N35" s="10"/>
    </row>
    <row r="36" spans="1:14">
      <c r="A36" s="29" t="s">
        <v>143</v>
      </c>
      <c r="B36" s="30"/>
      <c r="C36" s="8">
        <v>0</v>
      </c>
      <c r="D36" s="65">
        <f t="shared" ref="D36:D50" si="1">IF($B$12=0,0,C36/$B$12)</f>
        <v>0</v>
      </c>
      <c r="E36" s="66">
        <f>IF( C36=0,0,C36/'7. Pro Forma page 2'!C18)</f>
        <v>0</v>
      </c>
      <c r="F36" s="67" t="s">
        <v>105</v>
      </c>
      <c r="G36" s="10"/>
      <c r="H36" s="593"/>
      <c r="I36" s="594"/>
      <c r="J36" s="595"/>
      <c r="K36" s="10"/>
      <c r="L36" s="10"/>
      <c r="M36" s="10"/>
      <c r="N36" s="10"/>
    </row>
    <row r="37" spans="1:14">
      <c r="A37" s="29" t="s">
        <v>144</v>
      </c>
      <c r="B37" s="30"/>
      <c r="C37" s="8">
        <v>0</v>
      </c>
      <c r="D37" s="65">
        <f>IF($B$12=0,0,C37/$B$12)</f>
        <v>0</v>
      </c>
      <c r="E37" s="10"/>
      <c r="F37" s="10"/>
      <c r="G37" s="10"/>
      <c r="H37" s="10"/>
      <c r="I37" s="10"/>
      <c r="J37" s="10"/>
      <c r="K37" s="10"/>
      <c r="L37" s="10"/>
      <c r="M37" s="10"/>
      <c r="N37" s="10"/>
    </row>
    <row r="38" spans="1:14">
      <c r="A38" s="29" t="s">
        <v>42</v>
      </c>
      <c r="B38" s="30"/>
      <c r="C38" s="8">
        <v>0</v>
      </c>
      <c r="D38" s="65">
        <f t="shared" si="1"/>
        <v>0</v>
      </c>
      <c r="E38" s="10"/>
      <c r="F38" s="10"/>
      <c r="G38" s="10"/>
      <c r="H38" s="10"/>
      <c r="I38" s="10"/>
      <c r="J38" s="10"/>
      <c r="K38" s="10"/>
      <c r="L38" s="10"/>
      <c r="M38" s="10"/>
      <c r="N38" s="10"/>
    </row>
    <row r="39" spans="1:14">
      <c r="A39" s="29" t="s">
        <v>43</v>
      </c>
      <c r="B39" s="30"/>
      <c r="C39" s="8">
        <v>0</v>
      </c>
      <c r="D39" s="65">
        <f t="shared" si="1"/>
        <v>0</v>
      </c>
      <c r="E39" s="10"/>
      <c r="F39" s="10"/>
      <c r="G39" s="10"/>
      <c r="H39" s="10"/>
      <c r="I39" s="10"/>
      <c r="J39" s="10"/>
      <c r="K39" s="10"/>
      <c r="L39" s="10"/>
      <c r="M39" s="10"/>
      <c r="N39" s="10"/>
    </row>
    <row r="40" spans="1:14">
      <c r="A40" s="29" t="s">
        <v>44</v>
      </c>
      <c r="B40" s="30"/>
      <c r="C40" s="8">
        <v>0</v>
      </c>
      <c r="D40" s="65">
        <f t="shared" si="1"/>
        <v>0</v>
      </c>
      <c r="E40" s="10"/>
      <c r="F40" s="10"/>
      <c r="G40" s="10"/>
      <c r="H40" s="382" t="s">
        <v>364</v>
      </c>
      <c r="I40" s="383"/>
      <c r="J40" s="383"/>
      <c r="K40" s="384"/>
      <c r="L40" s="444" t="s">
        <v>104</v>
      </c>
      <c r="M40" s="445" t="s">
        <v>195</v>
      </c>
      <c r="N40" s="10"/>
    </row>
    <row r="41" spans="1:14">
      <c r="A41" s="29" t="s">
        <v>45</v>
      </c>
      <c r="B41" s="30"/>
      <c r="C41" s="8">
        <v>0</v>
      </c>
      <c r="D41" s="65">
        <f t="shared" si="1"/>
        <v>0</v>
      </c>
      <c r="E41" s="10"/>
      <c r="F41" s="10"/>
      <c r="G41" s="10"/>
      <c r="H41" s="392" t="s">
        <v>395</v>
      </c>
      <c r="I41" s="393"/>
      <c r="J41" s="393"/>
      <c r="K41" s="393"/>
      <c r="L41" s="389">
        <v>0</v>
      </c>
      <c r="M41" s="385">
        <f>IF($B$12=0,0,L41/$B$12)</f>
        <v>0</v>
      </c>
      <c r="N41" s="10"/>
    </row>
    <row r="42" spans="1:14" ht="16.5" thickBot="1">
      <c r="A42" s="29" t="s">
        <v>363</v>
      </c>
      <c r="B42" s="30"/>
      <c r="C42" s="8">
        <v>0</v>
      </c>
      <c r="D42" s="65">
        <f t="shared" si="1"/>
        <v>0</v>
      </c>
      <c r="E42" s="10"/>
      <c r="F42" s="10"/>
      <c r="G42" s="10"/>
      <c r="H42" s="394" t="s">
        <v>396</v>
      </c>
      <c r="I42" s="395"/>
      <c r="J42" s="395"/>
      <c r="K42" s="395"/>
      <c r="L42" s="390"/>
      <c r="M42" s="386">
        <f>IF($B$12=0,0,L42/$B$12)</f>
        <v>0</v>
      </c>
      <c r="N42" s="10"/>
    </row>
    <row r="43" spans="1:14" ht="16.5" thickTop="1">
      <c r="A43" s="29" t="s">
        <v>46</v>
      </c>
      <c r="B43" s="30"/>
      <c r="C43" s="8">
        <v>0</v>
      </c>
      <c r="D43" s="65">
        <f t="shared" si="1"/>
        <v>0</v>
      </c>
      <c r="E43" s="10"/>
      <c r="F43" s="10"/>
      <c r="G43" s="10"/>
      <c r="H43" s="396" t="s">
        <v>365</v>
      </c>
      <c r="I43" s="397"/>
      <c r="J43" s="397"/>
      <c r="K43" s="397"/>
      <c r="L43" s="391">
        <f>SUM(L41:L42)</f>
        <v>0</v>
      </c>
      <c r="M43" s="387">
        <f>IF($B$12=0,0,L43/$B$12)</f>
        <v>0</v>
      </c>
      <c r="N43" s="381"/>
    </row>
    <row r="44" spans="1:14">
      <c r="A44" s="29" t="s">
        <v>362</v>
      </c>
      <c r="B44" s="30"/>
      <c r="C44" s="8">
        <v>0</v>
      </c>
      <c r="D44" s="65">
        <f t="shared" si="1"/>
        <v>0</v>
      </c>
      <c r="E44" s="10"/>
      <c r="F44" s="10"/>
      <c r="G44" s="10"/>
      <c r="H44" s="388"/>
      <c r="I44" s="388"/>
      <c r="J44" s="388"/>
      <c r="K44" s="388"/>
      <c r="L44" s="388"/>
      <c r="M44" s="388"/>
      <c r="N44" s="380"/>
    </row>
    <row r="45" spans="1:14">
      <c r="A45" s="29" t="s">
        <v>47</v>
      </c>
      <c r="B45" s="30"/>
      <c r="C45" s="8">
        <v>0</v>
      </c>
      <c r="D45" s="65">
        <f t="shared" si="1"/>
        <v>0</v>
      </c>
      <c r="E45" s="10"/>
      <c r="F45" s="10"/>
      <c r="G45" s="10"/>
      <c r="H45" s="10"/>
      <c r="I45" s="447" t="s">
        <v>392</v>
      </c>
      <c r="J45" s="449"/>
      <c r="K45" s="448"/>
      <c r="L45" s="446">
        <v>0</v>
      </c>
      <c r="M45" s="10"/>
      <c r="N45" s="10"/>
    </row>
    <row r="46" spans="1:14">
      <c r="A46" s="29" t="s">
        <v>14</v>
      </c>
      <c r="B46" s="30"/>
      <c r="C46" s="8">
        <v>0</v>
      </c>
      <c r="D46" s="65">
        <f t="shared" si="1"/>
        <v>0</v>
      </c>
      <c r="E46" s="585" t="s">
        <v>241</v>
      </c>
      <c r="F46" s="586"/>
      <c r="G46" s="10"/>
      <c r="H46" s="10"/>
      <c r="I46" s="10"/>
      <c r="J46" s="10"/>
      <c r="K46" s="10"/>
      <c r="L46" s="10"/>
      <c r="M46" s="10"/>
      <c r="N46" s="10"/>
    </row>
    <row r="47" spans="1:14">
      <c r="A47" s="29" t="s">
        <v>107</v>
      </c>
      <c r="B47" s="30"/>
      <c r="C47" s="68">
        <f>SUM(C36:C46)</f>
        <v>0</v>
      </c>
      <c r="D47" s="65">
        <f t="shared" si="1"/>
        <v>0</v>
      </c>
      <c r="E47" s="151">
        <f>IF(C31=0,0,C47/C31)</f>
        <v>0</v>
      </c>
      <c r="F47" s="67" t="s">
        <v>106</v>
      </c>
      <c r="G47" s="10"/>
      <c r="H47" s="10"/>
      <c r="I47" s="10"/>
      <c r="J47" s="10"/>
      <c r="K47" s="10"/>
      <c r="L47" s="10"/>
      <c r="M47" s="10"/>
      <c r="N47" s="10"/>
    </row>
    <row r="48" spans="1:14">
      <c r="A48" s="29" t="s">
        <v>121</v>
      </c>
      <c r="B48" s="30"/>
      <c r="C48" s="8">
        <v>0</v>
      </c>
      <c r="D48" s="65">
        <f t="shared" si="1"/>
        <v>0</v>
      </c>
      <c r="E48" s="10"/>
      <c r="F48" s="10"/>
      <c r="G48" s="10"/>
      <c r="H48" s="10"/>
      <c r="I48" s="10"/>
      <c r="J48" s="10"/>
      <c r="K48" s="10"/>
      <c r="L48" s="10"/>
      <c r="M48" s="10"/>
      <c r="N48" s="10"/>
    </row>
    <row r="49" spans="1:14">
      <c r="A49" s="29" t="s">
        <v>250</v>
      </c>
      <c r="B49" s="152"/>
      <c r="C49" s="153">
        <v>0</v>
      </c>
      <c r="D49" s="154">
        <f t="shared" si="1"/>
        <v>0</v>
      </c>
      <c r="E49" s="10"/>
      <c r="F49" s="10"/>
      <c r="G49" s="10"/>
      <c r="H49" s="10"/>
      <c r="I49" s="10"/>
      <c r="J49" s="10"/>
      <c r="K49" s="10"/>
      <c r="L49" s="10"/>
      <c r="M49" s="10"/>
      <c r="N49" s="10"/>
    </row>
    <row r="50" spans="1:14">
      <c r="A50" s="29" t="s">
        <v>145</v>
      </c>
      <c r="B50" s="30"/>
      <c r="C50" s="57">
        <f>C47+C48+C49</f>
        <v>0</v>
      </c>
      <c r="D50" s="65">
        <f t="shared" si="1"/>
        <v>0</v>
      </c>
      <c r="E50" s="69">
        <f>IF(C31=0,0,C50/C31)</f>
        <v>0</v>
      </c>
      <c r="F50" s="67" t="s">
        <v>106</v>
      </c>
      <c r="G50" s="10"/>
      <c r="H50" s="10"/>
      <c r="I50" s="10"/>
      <c r="J50" s="10"/>
      <c r="K50" s="10"/>
      <c r="L50" s="10"/>
      <c r="M50" s="10"/>
      <c r="N50" s="10"/>
    </row>
    <row r="221" spans="1:43">
      <c r="A221" s="71"/>
      <c r="B221" s="72"/>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row>
    <row r="222" spans="1:43">
      <c r="A222" s="71"/>
      <c r="B222" s="72"/>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row>
    <row r="223" spans="1:43">
      <c r="A223" s="71"/>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row>
  </sheetData>
  <dataConsolidate/>
  <mergeCells count="6">
    <mergeCell ref="H1:J1"/>
    <mergeCell ref="A16:B16"/>
    <mergeCell ref="E46:F46"/>
    <mergeCell ref="H26:J36"/>
    <mergeCell ref="B15:C15"/>
    <mergeCell ref="B20:C20"/>
  </mergeCells>
  <phoneticPr fontId="0" type="noConversion"/>
  <pageMargins left="1" right="0.5" top="0.75" bottom="0.75" header="0.5" footer="0.5"/>
  <pageSetup scale="62" fitToWidth="2" fitToHeight="3" orientation="landscape" horizontalDpi="300" verticalDpi="300" r:id="rId1"/>
  <headerFooter alignWithMargins="0"/>
  <rowBreaks count="5" manualBreakCount="5">
    <brk id="50" max="13" man="1"/>
    <brk id="99" max="13" man="1"/>
    <brk id="144" max="13" man="1"/>
    <brk id="180" max="13" man="1"/>
    <brk id="221" max="16" man="1"/>
  </rowBreaks>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I50"/>
  <sheetViews>
    <sheetView view="pageBreakPreview" zoomScaleNormal="40" zoomScaleSheetLayoutView="100" workbookViewId="0"/>
  </sheetViews>
  <sheetFormatPr defaultColWidth="8.6640625" defaultRowHeight="15"/>
  <cols>
    <col min="2" max="2" width="11.88671875" customWidth="1"/>
  </cols>
  <sheetData>
    <row r="1" spans="1:32" s="13" customFormat="1" ht="21">
      <c r="A1" s="398" t="s">
        <v>191</v>
      </c>
      <c r="B1" s="399"/>
      <c r="C1" s="399"/>
      <c r="D1" s="399"/>
      <c r="E1" s="399"/>
      <c r="F1" s="400"/>
      <c r="G1" s="399"/>
      <c r="H1" s="401"/>
      <c r="I1" s="401"/>
      <c r="J1" s="401"/>
      <c r="K1" s="399"/>
      <c r="L1" s="399"/>
      <c r="M1" s="399"/>
      <c r="N1" s="399"/>
      <c r="O1" s="399"/>
      <c r="P1" s="399"/>
      <c r="Q1" s="399"/>
      <c r="R1" s="399"/>
      <c r="S1" s="399"/>
      <c r="T1" s="399"/>
      <c r="U1" s="399"/>
      <c r="V1" s="399"/>
      <c r="W1" s="399"/>
      <c r="X1" s="399"/>
      <c r="Y1" s="399"/>
      <c r="Z1" s="399"/>
      <c r="AA1" s="399"/>
      <c r="AB1" s="399"/>
      <c r="AC1" s="399"/>
      <c r="AD1" s="399"/>
      <c r="AE1" s="399"/>
      <c r="AF1" s="399"/>
    </row>
    <row r="2" spans="1:32" s="13" customFormat="1" ht="15.75">
      <c r="A2" s="402" t="s">
        <v>49</v>
      </c>
      <c r="B2" s="399"/>
      <c r="C2" s="401"/>
      <c r="D2" s="401"/>
      <c r="E2" s="401"/>
      <c r="F2" s="399"/>
      <c r="G2" s="399"/>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row>
    <row r="3" spans="1:32" s="13" customFormat="1" ht="15.75">
      <c r="A3" s="399"/>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row>
    <row r="4" spans="1:32" s="13" customFormat="1" ht="15.75">
      <c r="A4" s="403" t="s">
        <v>170</v>
      </c>
      <c r="B4" s="404" t="s">
        <v>50</v>
      </c>
      <c r="C4" s="405">
        <v>1</v>
      </c>
      <c r="D4" s="405">
        <f t="shared" ref="D4:AF4" si="0">+C4+1</f>
        <v>2</v>
      </c>
      <c r="E4" s="405">
        <f t="shared" si="0"/>
        <v>3</v>
      </c>
      <c r="F4" s="405">
        <f t="shared" si="0"/>
        <v>4</v>
      </c>
      <c r="G4" s="405">
        <f t="shared" si="0"/>
        <v>5</v>
      </c>
      <c r="H4" s="405">
        <f t="shared" si="0"/>
        <v>6</v>
      </c>
      <c r="I4" s="405">
        <f t="shared" si="0"/>
        <v>7</v>
      </c>
      <c r="J4" s="405">
        <f t="shared" si="0"/>
        <v>8</v>
      </c>
      <c r="K4" s="405">
        <f t="shared" si="0"/>
        <v>9</v>
      </c>
      <c r="L4" s="405">
        <f t="shared" si="0"/>
        <v>10</v>
      </c>
      <c r="M4" s="405">
        <f t="shared" si="0"/>
        <v>11</v>
      </c>
      <c r="N4" s="405">
        <f t="shared" si="0"/>
        <v>12</v>
      </c>
      <c r="O4" s="405">
        <f t="shared" si="0"/>
        <v>13</v>
      </c>
      <c r="P4" s="405">
        <f t="shared" si="0"/>
        <v>14</v>
      </c>
      <c r="Q4" s="405">
        <f t="shared" si="0"/>
        <v>15</v>
      </c>
      <c r="R4" s="405">
        <f t="shared" si="0"/>
        <v>16</v>
      </c>
      <c r="S4" s="405">
        <f t="shared" si="0"/>
        <v>17</v>
      </c>
      <c r="T4" s="405">
        <f t="shared" si="0"/>
        <v>18</v>
      </c>
      <c r="U4" s="405">
        <f t="shared" si="0"/>
        <v>19</v>
      </c>
      <c r="V4" s="405">
        <f t="shared" si="0"/>
        <v>20</v>
      </c>
      <c r="W4" s="405">
        <f t="shared" si="0"/>
        <v>21</v>
      </c>
      <c r="X4" s="405">
        <f t="shared" si="0"/>
        <v>22</v>
      </c>
      <c r="Y4" s="405">
        <f t="shared" si="0"/>
        <v>23</v>
      </c>
      <c r="Z4" s="405">
        <f t="shared" si="0"/>
        <v>24</v>
      </c>
      <c r="AA4" s="405">
        <f t="shared" si="0"/>
        <v>25</v>
      </c>
      <c r="AB4" s="405">
        <f t="shared" si="0"/>
        <v>26</v>
      </c>
      <c r="AC4" s="405">
        <f t="shared" si="0"/>
        <v>27</v>
      </c>
      <c r="AD4" s="405">
        <f t="shared" si="0"/>
        <v>28</v>
      </c>
      <c r="AE4" s="405">
        <f t="shared" si="0"/>
        <v>29</v>
      </c>
      <c r="AF4" s="405">
        <f t="shared" si="0"/>
        <v>30</v>
      </c>
    </row>
    <row r="5" spans="1:32" s="13" customFormat="1" ht="15.75">
      <c r="A5" s="406" t="s">
        <v>48</v>
      </c>
      <c r="B5" s="406" t="s">
        <v>48</v>
      </c>
      <c r="C5" s="406" t="s">
        <v>48</v>
      </c>
      <c r="D5" s="406" t="s">
        <v>48</v>
      </c>
      <c r="E5" s="406" t="s">
        <v>48</v>
      </c>
      <c r="F5" s="406" t="s">
        <v>48</v>
      </c>
      <c r="G5" s="406" t="s">
        <v>48</v>
      </c>
      <c r="H5" s="406" t="s">
        <v>48</v>
      </c>
      <c r="I5" s="406" t="s">
        <v>48</v>
      </c>
      <c r="J5" s="406" t="s">
        <v>48</v>
      </c>
      <c r="K5" s="406" t="s">
        <v>48</v>
      </c>
      <c r="L5" s="406" t="s">
        <v>48</v>
      </c>
      <c r="M5" s="406" t="s">
        <v>48</v>
      </c>
      <c r="N5" s="406" t="s">
        <v>48</v>
      </c>
      <c r="O5" s="406" t="s">
        <v>48</v>
      </c>
      <c r="P5" s="406" t="s">
        <v>48</v>
      </c>
      <c r="Q5" s="406" t="s">
        <v>48</v>
      </c>
      <c r="R5" s="406" t="s">
        <v>48</v>
      </c>
      <c r="S5" s="406" t="s">
        <v>48</v>
      </c>
      <c r="T5" s="406" t="s">
        <v>48</v>
      </c>
      <c r="U5" s="406" t="s">
        <v>48</v>
      </c>
      <c r="V5" s="406" t="s">
        <v>48</v>
      </c>
      <c r="W5" s="406" t="s">
        <v>48</v>
      </c>
      <c r="X5" s="406" t="s">
        <v>48</v>
      </c>
      <c r="Y5" s="406" t="s">
        <v>48</v>
      </c>
      <c r="Z5" s="406" t="s">
        <v>48</v>
      </c>
      <c r="AA5" s="406" t="s">
        <v>48</v>
      </c>
      <c r="AB5" s="406" t="s">
        <v>48</v>
      </c>
      <c r="AC5" s="406" t="s">
        <v>48</v>
      </c>
      <c r="AD5" s="406" t="s">
        <v>48</v>
      </c>
      <c r="AE5" s="406" t="s">
        <v>48</v>
      </c>
      <c r="AF5" s="406" t="s">
        <v>48</v>
      </c>
    </row>
    <row r="6" spans="1:32" s="13" customFormat="1" ht="15.75">
      <c r="A6" s="407"/>
      <c r="B6" s="407"/>
      <c r="C6" s="407"/>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row>
    <row r="7" spans="1:32" s="13" customFormat="1" ht="15.75">
      <c r="A7" s="601" t="s">
        <v>146</v>
      </c>
      <c r="B7" s="601"/>
      <c r="C7" s="407">
        <f>'6. Pro Forma Inputs'!D12</f>
        <v>0</v>
      </c>
      <c r="D7" s="407">
        <f>C7*(1+'6. Pro Forma Inputs'!$J$12)</f>
        <v>0</v>
      </c>
      <c r="E7" s="407">
        <f>D7*(1+'6. Pro Forma Inputs'!$J$12)</f>
        <v>0</v>
      </c>
      <c r="F7" s="407">
        <f>E7*(1+'6. Pro Forma Inputs'!$J$12)</f>
        <v>0</v>
      </c>
      <c r="G7" s="407">
        <f>F7*(1+'6. Pro Forma Inputs'!$J$12)</f>
        <v>0</v>
      </c>
      <c r="H7" s="407">
        <f>G7*(1+'6. Pro Forma Inputs'!$J$12)</f>
        <v>0</v>
      </c>
      <c r="I7" s="407">
        <f>H7*(1+'6. Pro Forma Inputs'!$J$12)</f>
        <v>0</v>
      </c>
      <c r="J7" s="407">
        <f>I7*(1+'6. Pro Forma Inputs'!$J$12)</f>
        <v>0</v>
      </c>
      <c r="K7" s="407">
        <f>J7*(1+'6. Pro Forma Inputs'!$J$12)</f>
        <v>0</v>
      </c>
      <c r="L7" s="407">
        <f>K7*(1+'6. Pro Forma Inputs'!$J$12)</f>
        <v>0</v>
      </c>
      <c r="M7" s="407">
        <f>L7*(1+'6. Pro Forma Inputs'!$J$12)</f>
        <v>0</v>
      </c>
      <c r="N7" s="407">
        <f>M7*(1+'6. Pro Forma Inputs'!$J$12)</f>
        <v>0</v>
      </c>
      <c r="O7" s="407">
        <f>N7*(1+'6. Pro Forma Inputs'!$J$12)</f>
        <v>0</v>
      </c>
      <c r="P7" s="407">
        <f>O7*(1+'6. Pro Forma Inputs'!$J$12)</f>
        <v>0</v>
      </c>
      <c r="Q7" s="407">
        <f>P7*(1+'6. Pro Forma Inputs'!$J$12)</f>
        <v>0</v>
      </c>
      <c r="R7" s="407">
        <f>Q7*(1+'6. Pro Forma Inputs'!$J$12)</f>
        <v>0</v>
      </c>
      <c r="S7" s="407">
        <f>R7*(1+'6. Pro Forma Inputs'!$J$12)</f>
        <v>0</v>
      </c>
      <c r="T7" s="407">
        <f>S7*(1+'6. Pro Forma Inputs'!$J$12)</f>
        <v>0</v>
      </c>
      <c r="U7" s="407">
        <f>T7*(1+'6. Pro Forma Inputs'!$J$12)</f>
        <v>0</v>
      </c>
      <c r="V7" s="407">
        <f>U7*(1+'6. Pro Forma Inputs'!$J$12)</f>
        <v>0</v>
      </c>
      <c r="W7" s="407">
        <f>V7*(1+'6. Pro Forma Inputs'!$J$12)</f>
        <v>0</v>
      </c>
      <c r="X7" s="407">
        <f>W7*(1+'6. Pro Forma Inputs'!$J$12)</f>
        <v>0</v>
      </c>
      <c r="Y7" s="407">
        <f>X7*(1+'6. Pro Forma Inputs'!$J$12)</f>
        <v>0</v>
      </c>
      <c r="Z7" s="407">
        <f>Y7*(1+'6. Pro Forma Inputs'!$J$12)</f>
        <v>0</v>
      </c>
      <c r="AA7" s="407">
        <f>Z7*(1+'6. Pro Forma Inputs'!$J$12)</f>
        <v>0</v>
      </c>
      <c r="AB7" s="407">
        <f>AA7*(1+'6. Pro Forma Inputs'!$J$12)</f>
        <v>0</v>
      </c>
      <c r="AC7" s="407">
        <f>AB7*(1+'6. Pro Forma Inputs'!$J$12)</f>
        <v>0</v>
      </c>
      <c r="AD7" s="407">
        <f>AC7*(1+'6. Pro Forma Inputs'!$J$12)</f>
        <v>0</v>
      </c>
      <c r="AE7" s="407">
        <f>AD7*(1+'6. Pro Forma Inputs'!$J$12)</f>
        <v>0</v>
      </c>
      <c r="AF7" s="407">
        <f>AE7*(1+'6. Pro Forma Inputs'!$J$12)</f>
        <v>0</v>
      </c>
    </row>
    <row r="8" spans="1:32" s="13" customFormat="1" ht="15.75">
      <c r="A8" s="602" t="s">
        <v>52</v>
      </c>
      <c r="B8" s="602"/>
      <c r="C8" s="407">
        <f>'6. Pro Forma Inputs'!C30</f>
        <v>0</v>
      </c>
      <c r="D8" s="407">
        <f>C8*(1+'6. Pro Forma Inputs'!$J$19)</f>
        <v>0</v>
      </c>
      <c r="E8" s="407">
        <f>D8*(1+'6. Pro Forma Inputs'!$J$19)</f>
        <v>0</v>
      </c>
      <c r="F8" s="407">
        <f>E8*(1+'6. Pro Forma Inputs'!$J$19)</f>
        <v>0</v>
      </c>
      <c r="G8" s="407">
        <f>F8*(1+'6. Pro Forma Inputs'!$J$19)</f>
        <v>0</v>
      </c>
      <c r="H8" s="407">
        <f>G8*(1+'6. Pro Forma Inputs'!$J$19)</f>
        <v>0</v>
      </c>
      <c r="I8" s="407">
        <f>H8*(1+'6. Pro Forma Inputs'!$J$19)</f>
        <v>0</v>
      </c>
      <c r="J8" s="407">
        <f>I8*(1+'6. Pro Forma Inputs'!$J$19)</f>
        <v>0</v>
      </c>
      <c r="K8" s="407">
        <f>J8*(1+'6. Pro Forma Inputs'!$J$19)</f>
        <v>0</v>
      </c>
      <c r="L8" s="407">
        <f>K8*(1+'6. Pro Forma Inputs'!$J$19)</f>
        <v>0</v>
      </c>
      <c r="M8" s="407">
        <f>L8*(1+'6. Pro Forma Inputs'!$J$19)</f>
        <v>0</v>
      </c>
      <c r="N8" s="407">
        <f>M8*(1+'6. Pro Forma Inputs'!$J$19)</f>
        <v>0</v>
      </c>
      <c r="O8" s="407">
        <f>N8*(1+'6. Pro Forma Inputs'!$J$19)</f>
        <v>0</v>
      </c>
      <c r="P8" s="407">
        <f>O8*(1+'6. Pro Forma Inputs'!$J$19)</f>
        <v>0</v>
      </c>
      <c r="Q8" s="407">
        <f>P8*(1+'6. Pro Forma Inputs'!$J$19)</f>
        <v>0</v>
      </c>
      <c r="R8" s="407">
        <f>Q8*(1+'6. Pro Forma Inputs'!$J$19)</f>
        <v>0</v>
      </c>
      <c r="S8" s="407">
        <f>R8*(1+'6. Pro Forma Inputs'!$J$19)</f>
        <v>0</v>
      </c>
      <c r="T8" s="407">
        <f>S8*(1+'6. Pro Forma Inputs'!$J$19)</f>
        <v>0</v>
      </c>
      <c r="U8" s="407">
        <f>T8*(1+'6. Pro Forma Inputs'!$J$19)</f>
        <v>0</v>
      </c>
      <c r="V8" s="407">
        <f>U8*(1+'6. Pro Forma Inputs'!$J$19)</f>
        <v>0</v>
      </c>
      <c r="W8" s="407">
        <f>V8*(1+'6. Pro Forma Inputs'!$J$19)</f>
        <v>0</v>
      </c>
      <c r="X8" s="407">
        <f>W8*(1+'6. Pro Forma Inputs'!$J$19)</f>
        <v>0</v>
      </c>
      <c r="Y8" s="407">
        <f>X8*(1+'6. Pro Forma Inputs'!$J$19)</f>
        <v>0</v>
      </c>
      <c r="Z8" s="407">
        <f>Y8*(1+'6. Pro Forma Inputs'!$J$19)</f>
        <v>0</v>
      </c>
      <c r="AA8" s="407">
        <f>Z8*(1+'6. Pro Forma Inputs'!$J$19)</f>
        <v>0</v>
      </c>
      <c r="AB8" s="407">
        <f>AA8*(1+'6. Pro Forma Inputs'!$J$19)</f>
        <v>0</v>
      </c>
      <c r="AC8" s="407">
        <f>AB8*(1+'6. Pro Forma Inputs'!$J$19)</f>
        <v>0</v>
      </c>
      <c r="AD8" s="407">
        <f>AC8*(1+'6. Pro Forma Inputs'!$J$19)</f>
        <v>0</v>
      </c>
      <c r="AE8" s="407">
        <f>AD8*(1+'6. Pro Forma Inputs'!$J$19)</f>
        <v>0</v>
      </c>
      <c r="AF8" s="407">
        <f>AE8*(1+'6. Pro Forma Inputs'!$J$19)</f>
        <v>0</v>
      </c>
    </row>
    <row r="9" spans="1:32" s="13" customFormat="1" ht="15.75">
      <c r="A9" s="600" t="s">
        <v>184</v>
      </c>
      <c r="B9" s="600"/>
      <c r="C9" s="408">
        <f>(C7+C8)*'6. Pro Forma Inputs'!J14</f>
        <v>0</v>
      </c>
      <c r="D9" s="408">
        <f>(D7+D8)*'6. Pro Forma Inputs'!J15</f>
        <v>0</v>
      </c>
      <c r="E9" s="408">
        <f>(E7+E8)*'6. Pro Forma Inputs'!$J$16</f>
        <v>0</v>
      </c>
      <c r="F9" s="408">
        <f>(F7+F8)*'6. Pro Forma Inputs'!$J$17</f>
        <v>0</v>
      </c>
      <c r="G9" s="408">
        <f>(G7+G8)*'6. Pro Forma Inputs'!$J$18</f>
        <v>0</v>
      </c>
      <c r="H9" s="408">
        <f>(H7+H8)*'6. Pro Forma Inputs'!$J$18</f>
        <v>0</v>
      </c>
      <c r="I9" s="408">
        <f>(I7+I8)*'6. Pro Forma Inputs'!$J$18</f>
        <v>0</v>
      </c>
      <c r="J9" s="408">
        <f>(J7+J8)*'6. Pro Forma Inputs'!$J$18</f>
        <v>0</v>
      </c>
      <c r="K9" s="408">
        <f>(K7+K8)*'6. Pro Forma Inputs'!$J$18</f>
        <v>0</v>
      </c>
      <c r="L9" s="408">
        <f>(L7+L8)*'6. Pro Forma Inputs'!$J$18</f>
        <v>0</v>
      </c>
      <c r="M9" s="408">
        <f>(M7+M8)*'6. Pro Forma Inputs'!$J$18</f>
        <v>0</v>
      </c>
      <c r="N9" s="408">
        <f>(N7+N8)*'6. Pro Forma Inputs'!$J$18</f>
        <v>0</v>
      </c>
      <c r="O9" s="408">
        <f>(O7+O8)*'6. Pro Forma Inputs'!$J$18</f>
        <v>0</v>
      </c>
      <c r="P9" s="408">
        <f>(P7+P8)*'6. Pro Forma Inputs'!$J$18</f>
        <v>0</v>
      </c>
      <c r="Q9" s="408">
        <f>(Q7+Q8)*'6. Pro Forma Inputs'!$J$18</f>
        <v>0</v>
      </c>
      <c r="R9" s="408">
        <f>(R7+R8)*'6. Pro Forma Inputs'!$J$18</f>
        <v>0</v>
      </c>
      <c r="S9" s="408">
        <f>(S7+S8)*'6. Pro Forma Inputs'!$J$18</f>
        <v>0</v>
      </c>
      <c r="T9" s="408">
        <f>(T7+T8)*'6. Pro Forma Inputs'!$J$18</f>
        <v>0</v>
      </c>
      <c r="U9" s="408">
        <f>(U7+U8)*'6. Pro Forma Inputs'!$J$18</f>
        <v>0</v>
      </c>
      <c r="V9" s="408">
        <f>(V7+V8)*'6. Pro Forma Inputs'!$J$18</f>
        <v>0</v>
      </c>
      <c r="W9" s="408">
        <f>(W7+W8)*'6. Pro Forma Inputs'!$J$18</f>
        <v>0</v>
      </c>
      <c r="X9" s="408">
        <f>(X7+X8)*'6. Pro Forma Inputs'!$J$18</f>
        <v>0</v>
      </c>
      <c r="Y9" s="408">
        <f>(Y7+Y8)*'6. Pro Forma Inputs'!$J$18</f>
        <v>0</v>
      </c>
      <c r="Z9" s="408">
        <f>(Z7+Z8)*'6. Pro Forma Inputs'!$J$18</f>
        <v>0</v>
      </c>
      <c r="AA9" s="408">
        <f>(AA7+AA8)*'6. Pro Forma Inputs'!$J$18</f>
        <v>0</v>
      </c>
      <c r="AB9" s="408">
        <f>(AB7+AB8)*'6. Pro Forma Inputs'!$J$18</f>
        <v>0</v>
      </c>
      <c r="AC9" s="408">
        <f>(AC7+AC8)*'6. Pro Forma Inputs'!$J$18</f>
        <v>0</v>
      </c>
      <c r="AD9" s="408">
        <f>(AD7+AD8)*'6. Pro Forma Inputs'!$J$18</f>
        <v>0</v>
      </c>
      <c r="AE9" s="408">
        <f>(AE7+AE8)*'6. Pro Forma Inputs'!$J$18</f>
        <v>0</v>
      </c>
      <c r="AF9" s="408">
        <f>(AF7+AF8)*'6. Pro Forma Inputs'!$J$18</f>
        <v>0</v>
      </c>
    </row>
    <row r="10" spans="1:32" s="13" customFormat="1" ht="15.75">
      <c r="A10" s="601" t="s">
        <v>185</v>
      </c>
      <c r="B10" s="601"/>
      <c r="C10" s="407">
        <f t="shared" ref="C10:AF10" si="1">C7-C9</f>
        <v>0</v>
      </c>
      <c r="D10" s="407">
        <f t="shared" si="1"/>
        <v>0</v>
      </c>
      <c r="E10" s="407">
        <f t="shared" si="1"/>
        <v>0</v>
      </c>
      <c r="F10" s="407">
        <f t="shared" si="1"/>
        <v>0</v>
      </c>
      <c r="G10" s="407">
        <f t="shared" si="1"/>
        <v>0</v>
      </c>
      <c r="H10" s="407">
        <f t="shared" si="1"/>
        <v>0</v>
      </c>
      <c r="I10" s="407">
        <f t="shared" si="1"/>
        <v>0</v>
      </c>
      <c r="J10" s="407">
        <f t="shared" si="1"/>
        <v>0</v>
      </c>
      <c r="K10" s="407">
        <f t="shared" si="1"/>
        <v>0</v>
      </c>
      <c r="L10" s="407">
        <f t="shared" si="1"/>
        <v>0</v>
      </c>
      <c r="M10" s="407">
        <f t="shared" si="1"/>
        <v>0</v>
      </c>
      <c r="N10" s="407">
        <f t="shared" si="1"/>
        <v>0</v>
      </c>
      <c r="O10" s="407">
        <f t="shared" si="1"/>
        <v>0</v>
      </c>
      <c r="P10" s="407">
        <f t="shared" si="1"/>
        <v>0</v>
      </c>
      <c r="Q10" s="407">
        <f t="shared" si="1"/>
        <v>0</v>
      </c>
      <c r="R10" s="407">
        <f t="shared" si="1"/>
        <v>0</v>
      </c>
      <c r="S10" s="407">
        <f t="shared" si="1"/>
        <v>0</v>
      </c>
      <c r="T10" s="407">
        <f t="shared" si="1"/>
        <v>0</v>
      </c>
      <c r="U10" s="407">
        <f t="shared" si="1"/>
        <v>0</v>
      </c>
      <c r="V10" s="407">
        <f t="shared" si="1"/>
        <v>0</v>
      </c>
      <c r="W10" s="407">
        <f t="shared" si="1"/>
        <v>0</v>
      </c>
      <c r="X10" s="407">
        <f t="shared" si="1"/>
        <v>0</v>
      </c>
      <c r="Y10" s="407">
        <f t="shared" si="1"/>
        <v>0</v>
      </c>
      <c r="Z10" s="407">
        <f t="shared" si="1"/>
        <v>0</v>
      </c>
      <c r="AA10" s="407">
        <f t="shared" si="1"/>
        <v>0</v>
      </c>
      <c r="AB10" s="407">
        <f t="shared" si="1"/>
        <v>0</v>
      </c>
      <c r="AC10" s="407">
        <f t="shared" si="1"/>
        <v>0</v>
      </c>
      <c r="AD10" s="407">
        <f t="shared" si="1"/>
        <v>0</v>
      </c>
      <c r="AE10" s="407">
        <f t="shared" si="1"/>
        <v>0</v>
      </c>
      <c r="AF10" s="407">
        <f t="shared" si="1"/>
        <v>0</v>
      </c>
    </row>
    <row r="11" spans="1:32" s="13" customFormat="1" ht="15.75">
      <c r="A11" s="409"/>
      <c r="B11" s="409"/>
      <c r="C11" s="407"/>
      <c r="D11" s="407"/>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row>
    <row r="12" spans="1:32" s="13" customFormat="1" ht="15.75">
      <c r="A12" s="411" t="s">
        <v>186</v>
      </c>
      <c r="B12" s="412"/>
      <c r="C12" s="407">
        <f>'6. Pro Forma Inputs'!E19</f>
        <v>0</v>
      </c>
      <c r="D12" s="407">
        <f>C12*(1+'6. Pro Forma Inputs'!$J$12)</f>
        <v>0</v>
      </c>
      <c r="E12" s="407">
        <f>D12*(1+'6. Pro Forma Inputs'!$J$12)</f>
        <v>0</v>
      </c>
      <c r="F12" s="407">
        <f>E12*(1+'6. Pro Forma Inputs'!$J$12)</f>
        <v>0</v>
      </c>
      <c r="G12" s="407">
        <f>F12*(1+'6. Pro Forma Inputs'!$J$12)</f>
        <v>0</v>
      </c>
      <c r="H12" s="407">
        <f>G12*(1+'6. Pro Forma Inputs'!$J$12)</f>
        <v>0</v>
      </c>
      <c r="I12" s="407">
        <f>H12*(1+'6. Pro Forma Inputs'!$J$12)</f>
        <v>0</v>
      </c>
      <c r="J12" s="407">
        <f>I12*(1+'6. Pro Forma Inputs'!$J$12)</f>
        <v>0</v>
      </c>
      <c r="K12" s="407">
        <f>J12*(1+'6. Pro Forma Inputs'!$J$12)</f>
        <v>0</v>
      </c>
      <c r="L12" s="407">
        <f>K12*(1+'6. Pro Forma Inputs'!$J$12)</f>
        <v>0</v>
      </c>
      <c r="M12" s="407">
        <f>L12*(1+'6. Pro Forma Inputs'!$J$12)</f>
        <v>0</v>
      </c>
      <c r="N12" s="407">
        <f>M12*(1+'6. Pro Forma Inputs'!$J$12)</f>
        <v>0</v>
      </c>
      <c r="O12" s="407">
        <f>N12*(1+'6. Pro Forma Inputs'!$J$12)</f>
        <v>0</v>
      </c>
      <c r="P12" s="407">
        <f>O12*(1+'6. Pro Forma Inputs'!$J$12)</f>
        <v>0</v>
      </c>
      <c r="Q12" s="407">
        <f>P12*(1+'6. Pro Forma Inputs'!$J$12)</f>
        <v>0</v>
      </c>
      <c r="R12" s="407">
        <f>Q12*(1+'6. Pro Forma Inputs'!$J$12)</f>
        <v>0</v>
      </c>
      <c r="S12" s="407">
        <f>R12*(1+'6. Pro Forma Inputs'!$J$12)</f>
        <v>0</v>
      </c>
      <c r="T12" s="407">
        <f>S12*(1+'6. Pro Forma Inputs'!$J$12)</f>
        <v>0</v>
      </c>
      <c r="U12" s="407">
        <f>T12*(1+'6. Pro Forma Inputs'!$J$12)</f>
        <v>0</v>
      </c>
      <c r="V12" s="407">
        <f>U12*(1+'6. Pro Forma Inputs'!$J$12)</f>
        <v>0</v>
      </c>
      <c r="W12" s="407">
        <f>V12*(1+'6. Pro Forma Inputs'!$J$12)</f>
        <v>0</v>
      </c>
      <c r="X12" s="407">
        <f>W12*(1+'6. Pro Forma Inputs'!$J$12)</f>
        <v>0</v>
      </c>
      <c r="Y12" s="407">
        <f>X12*(1+'6. Pro Forma Inputs'!$J$12)</f>
        <v>0</v>
      </c>
      <c r="Z12" s="407">
        <f>Y12*(1+'6. Pro Forma Inputs'!$J$12)</f>
        <v>0</v>
      </c>
      <c r="AA12" s="407">
        <f>Z12*(1+'6. Pro Forma Inputs'!$J$12)</f>
        <v>0</v>
      </c>
      <c r="AB12" s="407">
        <f>AA12*(1+'6. Pro Forma Inputs'!$J$12)</f>
        <v>0</v>
      </c>
      <c r="AC12" s="407">
        <f>AB12*(1+'6. Pro Forma Inputs'!$J$12)</f>
        <v>0</v>
      </c>
      <c r="AD12" s="407">
        <f>AC12*(1+'6. Pro Forma Inputs'!$J$12)</f>
        <v>0</v>
      </c>
      <c r="AE12" s="407">
        <f>AD12*(1+'6. Pro Forma Inputs'!$J$12)</f>
        <v>0</v>
      </c>
      <c r="AF12" s="407">
        <f>AE12*(1+'6. Pro Forma Inputs'!$J$12)</f>
        <v>0</v>
      </c>
    </row>
    <row r="13" spans="1:32" s="13" customFormat="1" ht="15.75">
      <c r="A13" s="413" t="s">
        <v>51</v>
      </c>
      <c r="B13" s="414"/>
      <c r="C13" s="408">
        <f>'6. Pro Forma Inputs'!C29</f>
        <v>0</v>
      </c>
      <c r="D13" s="408">
        <f>C13*(1+'6. Pro Forma Inputs'!$J$19)</f>
        <v>0</v>
      </c>
      <c r="E13" s="408">
        <f>D13*(1+'6. Pro Forma Inputs'!$J$19)</f>
        <v>0</v>
      </c>
      <c r="F13" s="408">
        <f>E13*(1+'6. Pro Forma Inputs'!$J$19)</f>
        <v>0</v>
      </c>
      <c r="G13" s="408">
        <f>F13*(1+'6. Pro Forma Inputs'!$J$19)</f>
        <v>0</v>
      </c>
      <c r="H13" s="408">
        <f>G13*(1+'6. Pro Forma Inputs'!$J$19)</f>
        <v>0</v>
      </c>
      <c r="I13" s="408">
        <f>H13*(1+'6. Pro Forma Inputs'!$J$19)</f>
        <v>0</v>
      </c>
      <c r="J13" s="408">
        <f>I13*(1+'6. Pro Forma Inputs'!$J$19)</f>
        <v>0</v>
      </c>
      <c r="K13" s="408">
        <f>J13*(1+'6. Pro Forma Inputs'!$J$19)</f>
        <v>0</v>
      </c>
      <c r="L13" s="408">
        <f>K13*(1+'6. Pro Forma Inputs'!$J$19)</f>
        <v>0</v>
      </c>
      <c r="M13" s="408">
        <f>L13*(1+'6. Pro Forma Inputs'!$J$19)</f>
        <v>0</v>
      </c>
      <c r="N13" s="408">
        <f>M13*(1+'6. Pro Forma Inputs'!$J$19)</f>
        <v>0</v>
      </c>
      <c r="O13" s="408">
        <f>N13*(1+'6. Pro Forma Inputs'!$J$19)</f>
        <v>0</v>
      </c>
      <c r="P13" s="408">
        <f>O13*(1+'6. Pro Forma Inputs'!$J$19)</f>
        <v>0</v>
      </c>
      <c r="Q13" s="408">
        <f>P13*(1+'6. Pro Forma Inputs'!$J$19)</f>
        <v>0</v>
      </c>
      <c r="R13" s="408">
        <f>Q13*(1+'6. Pro Forma Inputs'!$J$19)</f>
        <v>0</v>
      </c>
      <c r="S13" s="408">
        <f>R13*(1+'6. Pro Forma Inputs'!$J$19)</f>
        <v>0</v>
      </c>
      <c r="T13" s="408">
        <f>S13*(1+'6. Pro Forma Inputs'!$J$19)</f>
        <v>0</v>
      </c>
      <c r="U13" s="408">
        <f>T13*(1+'6. Pro Forma Inputs'!$J$19)</f>
        <v>0</v>
      </c>
      <c r="V13" s="408">
        <f>U13*(1+'6. Pro Forma Inputs'!$J$19)</f>
        <v>0</v>
      </c>
      <c r="W13" s="408">
        <f>V13*(1+'6. Pro Forma Inputs'!$J$19)</f>
        <v>0</v>
      </c>
      <c r="X13" s="408">
        <f>W13*(1+'6. Pro Forma Inputs'!$J$19)</f>
        <v>0</v>
      </c>
      <c r="Y13" s="408">
        <f>X13*(1+'6. Pro Forma Inputs'!$J$19)</f>
        <v>0</v>
      </c>
      <c r="Z13" s="408">
        <f>Y13*(1+'6. Pro Forma Inputs'!$J$19)</f>
        <v>0</v>
      </c>
      <c r="AA13" s="408">
        <f>Z13*(1+'6. Pro Forma Inputs'!$J$19)</f>
        <v>0</v>
      </c>
      <c r="AB13" s="408">
        <f>AA13*(1+'6. Pro Forma Inputs'!$J$19)</f>
        <v>0</v>
      </c>
      <c r="AC13" s="408">
        <f>AB13*(1+'6. Pro Forma Inputs'!$J$19)</f>
        <v>0</v>
      </c>
      <c r="AD13" s="408">
        <f>AC13*(1+'6. Pro Forma Inputs'!$J$19)</f>
        <v>0</v>
      </c>
      <c r="AE13" s="408">
        <f>AD13*(1+'6. Pro Forma Inputs'!$J$19)</f>
        <v>0</v>
      </c>
      <c r="AF13" s="408">
        <f>AE13*(1+'6. Pro Forma Inputs'!$J$19)</f>
        <v>0</v>
      </c>
    </row>
    <row r="14" spans="1:32" s="13" customFormat="1" ht="15.75">
      <c r="A14" s="415" t="s">
        <v>222</v>
      </c>
      <c r="B14" s="412"/>
      <c r="C14" s="407">
        <f>SUM(C12:C13)</f>
        <v>0</v>
      </c>
      <c r="D14" s="407">
        <f>D12+D13</f>
        <v>0</v>
      </c>
      <c r="E14" s="407">
        <f t="shared" ref="E14:AF14" si="2">(E12+E13)</f>
        <v>0</v>
      </c>
      <c r="F14" s="407">
        <f t="shared" si="2"/>
        <v>0</v>
      </c>
      <c r="G14" s="407">
        <f t="shared" si="2"/>
        <v>0</v>
      </c>
      <c r="H14" s="407">
        <f t="shared" si="2"/>
        <v>0</v>
      </c>
      <c r="I14" s="407">
        <f t="shared" si="2"/>
        <v>0</v>
      </c>
      <c r="J14" s="407">
        <f t="shared" si="2"/>
        <v>0</v>
      </c>
      <c r="K14" s="407">
        <f t="shared" si="2"/>
        <v>0</v>
      </c>
      <c r="L14" s="407">
        <f t="shared" si="2"/>
        <v>0</v>
      </c>
      <c r="M14" s="407">
        <f t="shared" si="2"/>
        <v>0</v>
      </c>
      <c r="N14" s="407">
        <f t="shared" si="2"/>
        <v>0</v>
      </c>
      <c r="O14" s="407">
        <f t="shared" si="2"/>
        <v>0</v>
      </c>
      <c r="P14" s="407">
        <f t="shared" si="2"/>
        <v>0</v>
      </c>
      <c r="Q14" s="407">
        <f t="shared" si="2"/>
        <v>0</v>
      </c>
      <c r="R14" s="407">
        <f t="shared" si="2"/>
        <v>0</v>
      </c>
      <c r="S14" s="407">
        <f t="shared" si="2"/>
        <v>0</v>
      </c>
      <c r="T14" s="407">
        <f t="shared" si="2"/>
        <v>0</v>
      </c>
      <c r="U14" s="407">
        <f t="shared" si="2"/>
        <v>0</v>
      </c>
      <c r="V14" s="407">
        <f t="shared" si="2"/>
        <v>0</v>
      </c>
      <c r="W14" s="407">
        <f t="shared" si="2"/>
        <v>0</v>
      </c>
      <c r="X14" s="407">
        <f t="shared" si="2"/>
        <v>0</v>
      </c>
      <c r="Y14" s="407">
        <f t="shared" si="2"/>
        <v>0</v>
      </c>
      <c r="Z14" s="407">
        <f t="shared" si="2"/>
        <v>0</v>
      </c>
      <c r="AA14" s="407">
        <f t="shared" si="2"/>
        <v>0</v>
      </c>
      <c r="AB14" s="407">
        <f t="shared" si="2"/>
        <v>0</v>
      </c>
      <c r="AC14" s="407">
        <f t="shared" si="2"/>
        <v>0</v>
      </c>
      <c r="AD14" s="407">
        <f t="shared" si="2"/>
        <v>0</v>
      </c>
      <c r="AE14" s="407">
        <f t="shared" si="2"/>
        <v>0</v>
      </c>
      <c r="AF14" s="407">
        <f t="shared" si="2"/>
        <v>0</v>
      </c>
    </row>
    <row r="15" spans="1:32" s="13" customFormat="1" ht="15.75">
      <c r="A15" s="416" t="s">
        <v>221</v>
      </c>
      <c r="B15" s="414"/>
      <c r="C15" s="408">
        <f>'6. Pro Forma Inputs'!J14*C14</f>
        <v>0</v>
      </c>
      <c r="D15" s="408">
        <f>'6. Pro Forma Inputs'!$J$15*D14</f>
        <v>0</v>
      </c>
      <c r="E15" s="408">
        <f>'6. Pro Forma Inputs'!$J$16*E14</f>
        <v>0</v>
      </c>
      <c r="F15" s="408">
        <f>'6. Pro Forma Inputs'!$J$17*F14</f>
        <v>0</v>
      </c>
      <c r="G15" s="408">
        <f>'6. Pro Forma Inputs'!$J$18*G14</f>
        <v>0</v>
      </c>
      <c r="H15" s="408">
        <f>'6. Pro Forma Inputs'!$J$18*H14</f>
        <v>0</v>
      </c>
      <c r="I15" s="408">
        <f>'6. Pro Forma Inputs'!$J$18*I14</f>
        <v>0</v>
      </c>
      <c r="J15" s="408">
        <f>'6. Pro Forma Inputs'!$J$18*J14</f>
        <v>0</v>
      </c>
      <c r="K15" s="408">
        <f>'6. Pro Forma Inputs'!$J$18*K14</f>
        <v>0</v>
      </c>
      <c r="L15" s="408">
        <f>'6. Pro Forma Inputs'!$J$18*L14</f>
        <v>0</v>
      </c>
      <c r="M15" s="408">
        <f>'6. Pro Forma Inputs'!$J$18*M14</f>
        <v>0</v>
      </c>
      <c r="N15" s="408">
        <f>'6. Pro Forma Inputs'!$J$18*N14</f>
        <v>0</v>
      </c>
      <c r="O15" s="408">
        <f>'6. Pro Forma Inputs'!$J$18*O14</f>
        <v>0</v>
      </c>
      <c r="P15" s="408">
        <f>'6. Pro Forma Inputs'!$J$18*P14</f>
        <v>0</v>
      </c>
      <c r="Q15" s="408">
        <f>'6. Pro Forma Inputs'!$J$18*Q14</f>
        <v>0</v>
      </c>
      <c r="R15" s="408">
        <f>'6. Pro Forma Inputs'!$J$18*R14</f>
        <v>0</v>
      </c>
      <c r="S15" s="408">
        <f>'6. Pro Forma Inputs'!$J$18*S14</f>
        <v>0</v>
      </c>
      <c r="T15" s="408">
        <f>'6. Pro Forma Inputs'!$J$18*T14</f>
        <v>0</v>
      </c>
      <c r="U15" s="408">
        <f>'6. Pro Forma Inputs'!$J$18*U14</f>
        <v>0</v>
      </c>
      <c r="V15" s="408">
        <f>'6. Pro Forma Inputs'!$J$18*V14</f>
        <v>0</v>
      </c>
      <c r="W15" s="408">
        <f>'6. Pro Forma Inputs'!$J$18*W14</f>
        <v>0</v>
      </c>
      <c r="X15" s="408">
        <f>'6. Pro Forma Inputs'!$J$18*X14</f>
        <v>0</v>
      </c>
      <c r="Y15" s="408">
        <f>'6. Pro Forma Inputs'!$J$18*Y14</f>
        <v>0</v>
      </c>
      <c r="Z15" s="408">
        <f>'6. Pro Forma Inputs'!$J$18*Z14</f>
        <v>0</v>
      </c>
      <c r="AA15" s="408">
        <f>'6. Pro Forma Inputs'!$J$18*AA14</f>
        <v>0</v>
      </c>
      <c r="AB15" s="408">
        <f>'6. Pro Forma Inputs'!$J$18*AB14</f>
        <v>0</v>
      </c>
      <c r="AC15" s="408">
        <f>'6. Pro Forma Inputs'!$J$18*AC14</f>
        <v>0</v>
      </c>
      <c r="AD15" s="408">
        <f>'6. Pro Forma Inputs'!$J$18*AD14</f>
        <v>0</v>
      </c>
      <c r="AE15" s="408">
        <f>'6. Pro Forma Inputs'!$J$18*AE14</f>
        <v>0</v>
      </c>
      <c r="AF15" s="408">
        <f>'6. Pro Forma Inputs'!$J$18*AF14</f>
        <v>0</v>
      </c>
    </row>
    <row r="16" spans="1:32" s="13" customFormat="1" ht="15.75">
      <c r="A16" s="417" t="s">
        <v>220</v>
      </c>
      <c r="B16" s="412"/>
      <c r="C16" s="407">
        <f t="shared" ref="C16:AF16" si="3">C14-C15</f>
        <v>0</v>
      </c>
      <c r="D16" s="407">
        <f t="shared" si="3"/>
        <v>0</v>
      </c>
      <c r="E16" s="407">
        <f t="shared" si="3"/>
        <v>0</v>
      </c>
      <c r="F16" s="407">
        <f t="shared" si="3"/>
        <v>0</v>
      </c>
      <c r="G16" s="407">
        <f t="shared" si="3"/>
        <v>0</v>
      </c>
      <c r="H16" s="407">
        <f t="shared" si="3"/>
        <v>0</v>
      </c>
      <c r="I16" s="407">
        <f t="shared" si="3"/>
        <v>0</v>
      </c>
      <c r="J16" s="407">
        <f t="shared" si="3"/>
        <v>0</v>
      </c>
      <c r="K16" s="407">
        <f t="shared" si="3"/>
        <v>0</v>
      </c>
      <c r="L16" s="407">
        <f t="shared" si="3"/>
        <v>0</v>
      </c>
      <c r="M16" s="407">
        <f t="shared" si="3"/>
        <v>0</v>
      </c>
      <c r="N16" s="407">
        <f t="shared" si="3"/>
        <v>0</v>
      </c>
      <c r="O16" s="407">
        <f t="shared" si="3"/>
        <v>0</v>
      </c>
      <c r="P16" s="407">
        <f t="shared" si="3"/>
        <v>0</v>
      </c>
      <c r="Q16" s="407">
        <f t="shared" si="3"/>
        <v>0</v>
      </c>
      <c r="R16" s="407">
        <f t="shared" si="3"/>
        <v>0</v>
      </c>
      <c r="S16" s="407">
        <f t="shared" si="3"/>
        <v>0</v>
      </c>
      <c r="T16" s="407">
        <f t="shared" si="3"/>
        <v>0</v>
      </c>
      <c r="U16" s="407">
        <f t="shared" si="3"/>
        <v>0</v>
      </c>
      <c r="V16" s="407">
        <f t="shared" si="3"/>
        <v>0</v>
      </c>
      <c r="W16" s="407">
        <f t="shared" si="3"/>
        <v>0</v>
      </c>
      <c r="X16" s="407">
        <f t="shared" si="3"/>
        <v>0</v>
      </c>
      <c r="Y16" s="407">
        <f t="shared" si="3"/>
        <v>0</v>
      </c>
      <c r="Z16" s="407">
        <f t="shared" si="3"/>
        <v>0</v>
      </c>
      <c r="AA16" s="407">
        <f t="shared" si="3"/>
        <v>0</v>
      </c>
      <c r="AB16" s="407">
        <f t="shared" si="3"/>
        <v>0</v>
      </c>
      <c r="AC16" s="407">
        <f t="shared" si="3"/>
        <v>0</v>
      </c>
      <c r="AD16" s="407">
        <f t="shared" si="3"/>
        <v>0</v>
      </c>
      <c r="AE16" s="407">
        <f t="shared" si="3"/>
        <v>0</v>
      </c>
      <c r="AF16" s="407">
        <f t="shared" si="3"/>
        <v>0</v>
      </c>
    </row>
    <row r="17" spans="1:32" s="13" customFormat="1" ht="15.75">
      <c r="A17" s="412"/>
      <c r="B17" s="412"/>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s="13" customFormat="1" ht="15.75">
      <c r="A18" s="417" t="s">
        <v>147</v>
      </c>
      <c r="B18" s="412"/>
      <c r="C18" s="407">
        <f t="shared" ref="C18:AF18" si="4">C10+C16+C8</f>
        <v>0</v>
      </c>
      <c r="D18" s="407">
        <f t="shared" si="4"/>
        <v>0</v>
      </c>
      <c r="E18" s="407">
        <f t="shared" si="4"/>
        <v>0</v>
      </c>
      <c r="F18" s="407">
        <f t="shared" si="4"/>
        <v>0</v>
      </c>
      <c r="G18" s="407">
        <f t="shared" si="4"/>
        <v>0</v>
      </c>
      <c r="H18" s="407">
        <f t="shared" si="4"/>
        <v>0</v>
      </c>
      <c r="I18" s="407">
        <f t="shared" si="4"/>
        <v>0</v>
      </c>
      <c r="J18" s="407">
        <f t="shared" si="4"/>
        <v>0</v>
      </c>
      <c r="K18" s="407">
        <f t="shared" si="4"/>
        <v>0</v>
      </c>
      <c r="L18" s="407">
        <f t="shared" si="4"/>
        <v>0</v>
      </c>
      <c r="M18" s="407">
        <f t="shared" si="4"/>
        <v>0</v>
      </c>
      <c r="N18" s="407">
        <f t="shared" si="4"/>
        <v>0</v>
      </c>
      <c r="O18" s="407">
        <f t="shared" si="4"/>
        <v>0</v>
      </c>
      <c r="P18" s="407">
        <f t="shared" si="4"/>
        <v>0</v>
      </c>
      <c r="Q18" s="407">
        <f t="shared" si="4"/>
        <v>0</v>
      </c>
      <c r="R18" s="407">
        <f t="shared" si="4"/>
        <v>0</v>
      </c>
      <c r="S18" s="407">
        <f t="shared" si="4"/>
        <v>0</v>
      </c>
      <c r="T18" s="407">
        <f t="shared" si="4"/>
        <v>0</v>
      </c>
      <c r="U18" s="407">
        <f t="shared" si="4"/>
        <v>0</v>
      </c>
      <c r="V18" s="407">
        <f t="shared" si="4"/>
        <v>0</v>
      </c>
      <c r="W18" s="407">
        <f t="shared" si="4"/>
        <v>0</v>
      </c>
      <c r="X18" s="407">
        <f t="shared" si="4"/>
        <v>0</v>
      </c>
      <c r="Y18" s="407">
        <f t="shared" si="4"/>
        <v>0</v>
      </c>
      <c r="Z18" s="407">
        <f t="shared" si="4"/>
        <v>0</v>
      </c>
      <c r="AA18" s="407">
        <f t="shared" si="4"/>
        <v>0</v>
      </c>
      <c r="AB18" s="407">
        <f t="shared" si="4"/>
        <v>0</v>
      </c>
      <c r="AC18" s="407">
        <f t="shared" si="4"/>
        <v>0</v>
      </c>
      <c r="AD18" s="407">
        <f t="shared" si="4"/>
        <v>0</v>
      </c>
      <c r="AE18" s="407">
        <f t="shared" si="4"/>
        <v>0</v>
      </c>
      <c r="AF18" s="407">
        <f t="shared" si="4"/>
        <v>0</v>
      </c>
    </row>
    <row r="19" spans="1:32" s="13" customFormat="1" ht="15.75">
      <c r="A19" s="418"/>
      <c r="B19" s="418"/>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row>
    <row r="20" spans="1:32" s="13" customFormat="1" ht="15.75">
      <c r="A20" s="411" t="s">
        <v>53</v>
      </c>
      <c r="B20" s="418"/>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row>
    <row r="21" spans="1:32" s="13" customFormat="1" ht="15.75">
      <c r="A21" s="415" t="s">
        <v>122</v>
      </c>
      <c r="B21" s="418"/>
      <c r="C21" s="407">
        <f>'6. Pro Forma Inputs'!C36</f>
        <v>0</v>
      </c>
      <c r="D21" s="419">
        <f>C21*(1+'6. Pro Forma Inputs'!$J$13)</f>
        <v>0</v>
      </c>
      <c r="E21" s="419">
        <f>D21*(1+'6. Pro Forma Inputs'!$J$13)</f>
        <v>0</v>
      </c>
      <c r="F21" s="419">
        <f>E21*(1+'6. Pro Forma Inputs'!$J$13)</f>
        <v>0</v>
      </c>
      <c r="G21" s="419">
        <f>F21*(1+'6. Pro Forma Inputs'!$J$13)</f>
        <v>0</v>
      </c>
      <c r="H21" s="419">
        <f>G21*(1+'6. Pro Forma Inputs'!$J$13)</f>
        <v>0</v>
      </c>
      <c r="I21" s="419">
        <f>H21*(1+'6. Pro Forma Inputs'!$J$13)</f>
        <v>0</v>
      </c>
      <c r="J21" s="419">
        <f>I21*(1+'6. Pro Forma Inputs'!$J$13)</f>
        <v>0</v>
      </c>
      <c r="K21" s="419">
        <f>J21*(1+'6. Pro Forma Inputs'!$J$13)</f>
        <v>0</v>
      </c>
      <c r="L21" s="419">
        <f>K21*(1+'6. Pro Forma Inputs'!$J$13)</f>
        <v>0</v>
      </c>
      <c r="M21" s="419">
        <f>L21*(1+'6. Pro Forma Inputs'!$J$13)</f>
        <v>0</v>
      </c>
      <c r="N21" s="419">
        <f>M21*(1+'6. Pro Forma Inputs'!$J$13)</f>
        <v>0</v>
      </c>
      <c r="O21" s="419">
        <f>N21*(1+'6. Pro Forma Inputs'!$J$13)</f>
        <v>0</v>
      </c>
      <c r="P21" s="419">
        <f>O21*(1+'6. Pro Forma Inputs'!$J$13)</f>
        <v>0</v>
      </c>
      <c r="Q21" s="419">
        <f>P21*(1+'6. Pro Forma Inputs'!$J$13)</f>
        <v>0</v>
      </c>
      <c r="R21" s="419">
        <f>Q21*(1+'6. Pro Forma Inputs'!$J$13)</f>
        <v>0</v>
      </c>
      <c r="S21" s="419">
        <f>R21*(1+'6. Pro Forma Inputs'!$J$13)</f>
        <v>0</v>
      </c>
      <c r="T21" s="419">
        <f>S21*(1+'6. Pro Forma Inputs'!$J$13)</f>
        <v>0</v>
      </c>
      <c r="U21" s="419">
        <f>T21*(1+'6. Pro Forma Inputs'!$J$13)</f>
        <v>0</v>
      </c>
      <c r="V21" s="419">
        <f>U21*(1+'6. Pro Forma Inputs'!$J$13)</f>
        <v>0</v>
      </c>
      <c r="W21" s="419">
        <f>V21*(1+'6. Pro Forma Inputs'!$J$13)</f>
        <v>0</v>
      </c>
      <c r="X21" s="419">
        <f>W21*(1+'6. Pro Forma Inputs'!$J$13)</f>
        <v>0</v>
      </c>
      <c r="Y21" s="419">
        <f>X21*(1+'6. Pro Forma Inputs'!$J$13)</f>
        <v>0</v>
      </c>
      <c r="Z21" s="419">
        <f>Y21*(1+'6. Pro Forma Inputs'!$J$13)</f>
        <v>0</v>
      </c>
      <c r="AA21" s="419">
        <f>Z21*(1+'6. Pro Forma Inputs'!$J$13)</f>
        <v>0</v>
      </c>
      <c r="AB21" s="419">
        <f>AA21*(1+'6. Pro Forma Inputs'!$J$13)</f>
        <v>0</v>
      </c>
      <c r="AC21" s="419">
        <f>AB21*(1+'6. Pro Forma Inputs'!$J$13)</f>
        <v>0</v>
      </c>
      <c r="AD21" s="419">
        <f>AC21*(1+'6. Pro Forma Inputs'!$J$13)</f>
        <v>0</v>
      </c>
      <c r="AE21" s="419">
        <f>AD21*(1+'6. Pro Forma Inputs'!$J$13)</f>
        <v>0</v>
      </c>
      <c r="AF21" s="419">
        <f>AE21*(1+'6. Pro Forma Inputs'!$J$13)</f>
        <v>0</v>
      </c>
    </row>
    <row r="22" spans="1:32" s="13" customFormat="1" ht="15.75">
      <c r="A22" s="415" t="s">
        <v>366</v>
      </c>
      <c r="B22" s="418"/>
      <c r="C22" s="407">
        <f>'6. Pro Forma Inputs'!L43</f>
        <v>0</v>
      </c>
      <c r="D22" s="419">
        <f>C22*(1+'6. Pro Forma Inputs'!$L$45)</f>
        <v>0</v>
      </c>
      <c r="E22" s="419">
        <f>D22*(1+'6. Pro Forma Inputs'!$L$45)</f>
        <v>0</v>
      </c>
      <c r="F22" s="419">
        <f>E22*(1+'6. Pro Forma Inputs'!$L$45)</f>
        <v>0</v>
      </c>
      <c r="G22" s="419">
        <f>F22*(1+'6. Pro Forma Inputs'!$L$45)</f>
        <v>0</v>
      </c>
      <c r="H22" s="419">
        <f>G22*(1+'6. Pro Forma Inputs'!$L$45)</f>
        <v>0</v>
      </c>
      <c r="I22" s="419">
        <f>H22*(1+'6. Pro Forma Inputs'!$L$45)</f>
        <v>0</v>
      </c>
      <c r="J22" s="419">
        <f>I22*(1+'6. Pro Forma Inputs'!$L$45)</f>
        <v>0</v>
      </c>
      <c r="K22" s="419">
        <f>J22*(1+'6. Pro Forma Inputs'!$L$45)</f>
        <v>0</v>
      </c>
      <c r="L22" s="419">
        <f>K22*(1+'6. Pro Forma Inputs'!$L$45)</f>
        <v>0</v>
      </c>
      <c r="M22" s="419">
        <f>L22*(1+'6. Pro Forma Inputs'!$L$45)</f>
        <v>0</v>
      </c>
      <c r="N22" s="419">
        <f>M22*(1+'6. Pro Forma Inputs'!$L$45)</f>
        <v>0</v>
      </c>
      <c r="O22" s="419">
        <f>N22*(1+'6. Pro Forma Inputs'!$L$45)</f>
        <v>0</v>
      </c>
      <c r="P22" s="419">
        <f>O22*(1+'6. Pro Forma Inputs'!$L$45)</f>
        <v>0</v>
      </c>
      <c r="Q22" s="419">
        <f>P22*(1+'6. Pro Forma Inputs'!$L$45)</f>
        <v>0</v>
      </c>
      <c r="R22" s="419">
        <f>Q22*(1+'6. Pro Forma Inputs'!$L$45)</f>
        <v>0</v>
      </c>
      <c r="S22" s="419">
        <f>R22*(1+'6. Pro Forma Inputs'!$L$45)</f>
        <v>0</v>
      </c>
      <c r="T22" s="419">
        <f>S22*(1+'6. Pro Forma Inputs'!$L$45)</f>
        <v>0</v>
      </c>
      <c r="U22" s="419">
        <f>T22*(1+'6. Pro Forma Inputs'!$L$45)</f>
        <v>0</v>
      </c>
      <c r="V22" s="419">
        <f>U22*(1+'6. Pro Forma Inputs'!$L$45)</f>
        <v>0</v>
      </c>
      <c r="W22" s="419">
        <f>V22*(1+'6. Pro Forma Inputs'!$L$45)</f>
        <v>0</v>
      </c>
      <c r="X22" s="419">
        <f>W22*(1+'6. Pro Forma Inputs'!$L$45)</f>
        <v>0</v>
      </c>
      <c r="Y22" s="419">
        <f>X22*(1+'6. Pro Forma Inputs'!$L$45)</f>
        <v>0</v>
      </c>
      <c r="Z22" s="419">
        <f>Y22*(1+'6. Pro Forma Inputs'!$L$45)</f>
        <v>0</v>
      </c>
      <c r="AA22" s="419">
        <f>Z22*(1+'6. Pro Forma Inputs'!$L$45)</f>
        <v>0</v>
      </c>
      <c r="AB22" s="419">
        <f>AA22*(1+'6. Pro Forma Inputs'!$L$45)</f>
        <v>0</v>
      </c>
      <c r="AC22" s="419">
        <f>AB22*(1+'6. Pro Forma Inputs'!$L$45)</f>
        <v>0</v>
      </c>
      <c r="AD22" s="419">
        <f>AC22*(1+'6. Pro Forma Inputs'!$L$45)</f>
        <v>0</v>
      </c>
      <c r="AE22" s="419">
        <f>AD22*(1+'6. Pro Forma Inputs'!$L$45)</f>
        <v>0</v>
      </c>
      <c r="AF22" s="419">
        <f>AE22*(1+'6. Pro Forma Inputs'!$L$45)</f>
        <v>0</v>
      </c>
    </row>
    <row r="23" spans="1:32" s="13" customFormat="1" ht="15.75">
      <c r="A23" s="415" t="s">
        <v>150</v>
      </c>
      <c r="B23" s="418"/>
      <c r="C23" s="407">
        <f>'6. Pro Forma Inputs'!C37</f>
        <v>0</v>
      </c>
      <c r="D23" s="419">
        <f>C23*(1+'6. Pro Forma Inputs'!$J$13)</f>
        <v>0</v>
      </c>
      <c r="E23" s="419">
        <f>D23*(1+'6. Pro Forma Inputs'!$J$13)</f>
        <v>0</v>
      </c>
      <c r="F23" s="419">
        <f>E23*(1+'6. Pro Forma Inputs'!$J$13)</f>
        <v>0</v>
      </c>
      <c r="G23" s="419">
        <f>F23*(1+'6. Pro Forma Inputs'!$J$13)</f>
        <v>0</v>
      </c>
      <c r="H23" s="419">
        <f>G23*(1+'6. Pro Forma Inputs'!$J$13)</f>
        <v>0</v>
      </c>
      <c r="I23" s="419">
        <f>H23*(1+'6. Pro Forma Inputs'!$J$13)</f>
        <v>0</v>
      </c>
      <c r="J23" s="419">
        <f>I23*(1+'6. Pro Forma Inputs'!$J$13)</f>
        <v>0</v>
      </c>
      <c r="K23" s="419">
        <f>J23*(1+'6. Pro Forma Inputs'!$J$13)</f>
        <v>0</v>
      </c>
      <c r="L23" s="419">
        <f>K23*(1+'6. Pro Forma Inputs'!$J$13)</f>
        <v>0</v>
      </c>
      <c r="M23" s="419">
        <f>L23*(1+'6. Pro Forma Inputs'!$J$13)</f>
        <v>0</v>
      </c>
      <c r="N23" s="419">
        <f>M23*(1+'6. Pro Forma Inputs'!$J$13)</f>
        <v>0</v>
      </c>
      <c r="O23" s="419">
        <f>N23*(1+'6. Pro Forma Inputs'!$J$13)</f>
        <v>0</v>
      </c>
      <c r="P23" s="419">
        <f>O23*(1+'6. Pro Forma Inputs'!$J$13)</f>
        <v>0</v>
      </c>
      <c r="Q23" s="419">
        <f>P23*(1+'6. Pro Forma Inputs'!$J$13)</f>
        <v>0</v>
      </c>
      <c r="R23" s="419">
        <f>Q23*(1+'6. Pro Forma Inputs'!$J$13)</f>
        <v>0</v>
      </c>
      <c r="S23" s="419">
        <f>R23*(1+'6. Pro Forma Inputs'!$J$13)</f>
        <v>0</v>
      </c>
      <c r="T23" s="419">
        <f>S23*(1+'6. Pro Forma Inputs'!$J$13)</f>
        <v>0</v>
      </c>
      <c r="U23" s="419">
        <f>T23*(1+'6. Pro Forma Inputs'!$J$13)</f>
        <v>0</v>
      </c>
      <c r="V23" s="419">
        <f>U23*(1+'6. Pro Forma Inputs'!$J$13)</f>
        <v>0</v>
      </c>
      <c r="W23" s="419">
        <f>V23*(1+'6. Pro Forma Inputs'!$J$13)</f>
        <v>0</v>
      </c>
      <c r="X23" s="419">
        <f>W23*(1+'6. Pro Forma Inputs'!$J$13)</f>
        <v>0</v>
      </c>
      <c r="Y23" s="419">
        <f>X23*(1+'6. Pro Forma Inputs'!$J$13)</f>
        <v>0</v>
      </c>
      <c r="Z23" s="419">
        <f>Y23*(1+'6. Pro Forma Inputs'!$J$13)</f>
        <v>0</v>
      </c>
      <c r="AA23" s="419">
        <f>Z23*(1+'6. Pro Forma Inputs'!$J$13)</f>
        <v>0</v>
      </c>
      <c r="AB23" s="419">
        <f>AA23*(1+'6. Pro Forma Inputs'!$J$13)</f>
        <v>0</v>
      </c>
      <c r="AC23" s="419">
        <f>AB23*(1+'6. Pro Forma Inputs'!$J$13)</f>
        <v>0</v>
      </c>
      <c r="AD23" s="419">
        <f>AC23*(1+'6. Pro Forma Inputs'!$J$13)</f>
        <v>0</v>
      </c>
      <c r="AE23" s="419">
        <f>AD23*(1+'6. Pro Forma Inputs'!$J$13)</f>
        <v>0</v>
      </c>
      <c r="AF23" s="419">
        <f>AE23*(1+'6. Pro Forma Inputs'!$J$13)</f>
        <v>0</v>
      </c>
    </row>
    <row r="24" spans="1:32" s="13" customFormat="1" ht="15.75">
      <c r="A24" s="415" t="s">
        <v>108</v>
      </c>
      <c r="B24" s="418"/>
      <c r="C24" s="407">
        <f>'6. Pro Forma Inputs'!C38+'6. Pro Forma Inputs'!C39</f>
        <v>0</v>
      </c>
      <c r="D24" s="419">
        <f>C24*(1+'6. Pro Forma Inputs'!$J$13)</f>
        <v>0</v>
      </c>
      <c r="E24" s="419">
        <f>D24*(1+'6. Pro Forma Inputs'!$J$13)</f>
        <v>0</v>
      </c>
      <c r="F24" s="419">
        <f>E24*(1+'6. Pro Forma Inputs'!$J$13)</f>
        <v>0</v>
      </c>
      <c r="G24" s="419">
        <f>F24*(1+'6. Pro Forma Inputs'!$J$13)</f>
        <v>0</v>
      </c>
      <c r="H24" s="419">
        <f>G24*(1+'6. Pro Forma Inputs'!$J$13)</f>
        <v>0</v>
      </c>
      <c r="I24" s="419">
        <f>H24*(1+'6. Pro Forma Inputs'!$J$13)</f>
        <v>0</v>
      </c>
      <c r="J24" s="419">
        <f>I24*(1+'6. Pro Forma Inputs'!$J$13)</f>
        <v>0</v>
      </c>
      <c r="K24" s="419">
        <f>J24*(1+'6. Pro Forma Inputs'!$J$13)</f>
        <v>0</v>
      </c>
      <c r="L24" s="419">
        <f>K24*(1+'6. Pro Forma Inputs'!$J$13)</f>
        <v>0</v>
      </c>
      <c r="M24" s="419">
        <f>L24*(1+'6. Pro Forma Inputs'!$J$13)</f>
        <v>0</v>
      </c>
      <c r="N24" s="419">
        <f>M24*(1+'6. Pro Forma Inputs'!$J$13)</f>
        <v>0</v>
      </c>
      <c r="O24" s="419">
        <f>N24*(1+'6. Pro Forma Inputs'!$J$13)</f>
        <v>0</v>
      </c>
      <c r="P24" s="419">
        <f>O24*(1+'6. Pro Forma Inputs'!$J$13)</f>
        <v>0</v>
      </c>
      <c r="Q24" s="419">
        <f>P24*(1+'6. Pro Forma Inputs'!$J$13)</f>
        <v>0</v>
      </c>
      <c r="R24" s="419">
        <f>Q24*(1+'6. Pro Forma Inputs'!$J$13)</f>
        <v>0</v>
      </c>
      <c r="S24" s="419">
        <f>R24*(1+'6. Pro Forma Inputs'!$J$13)</f>
        <v>0</v>
      </c>
      <c r="T24" s="419">
        <f>S24*(1+'6. Pro Forma Inputs'!$J$13)</f>
        <v>0</v>
      </c>
      <c r="U24" s="419">
        <f>T24*(1+'6. Pro Forma Inputs'!$J$13)</f>
        <v>0</v>
      </c>
      <c r="V24" s="419">
        <f>U24*(1+'6. Pro Forma Inputs'!$J$13)</f>
        <v>0</v>
      </c>
      <c r="W24" s="419">
        <f>V24*(1+'6. Pro Forma Inputs'!$J$13)</f>
        <v>0</v>
      </c>
      <c r="X24" s="419">
        <f>W24*(1+'6. Pro Forma Inputs'!$J$13)</f>
        <v>0</v>
      </c>
      <c r="Y24" s="419">
        <f>X24*(1+'6. Pro Forma Inputs'!$J$13)</f>
        <v>0</v>
      </c>
      <c r="Z24" s="419">
        <f>Y24*(1+'6. Pro Forma Inputs'!$J$13)</f>
        <v>0</v>
      </c>
      <c r="AA24" s="419">
        <f>Z24*(1+'6. Pro Forma Inputs'!$J$13)</f>
        <v>0</v>
      </c>
      <c r="AB24" s="419">
        <f>AA24*(1+'6. Pro Forma Inputs'!$J$13)</f>
        <v>0</v>
      </c>
      <c r="AC24" s="419">
        <f>AB24*(1+'6. Pro Forma Inputs'!$J$13)</f>
        <v>0</v>
      </c>
      <c r="AD24" s="419">
        <f>AC24*(1+'6. Pro Forma Inputs'!$J$13)</f>
        <v>0</v>
      </c>
      <c r="AE24" s="419">
        <f>AD24*(1+'6. Pro Forma Inputs'!$J$13)</f>
        <v>0</v>
      </c>
      <c r="AF24" s="419">
        <f>AE24*(1+'6. Pro Forma Inputs'!$J$13)</f>
        <v>0</v>
      </c>
    </row>
    <row r="25" spans="1:32" s="13" customFormat="1" ht="15.75">
      <c r="A25" s="415" t="s">
        <v>109</v>
      </c>
      <c r="B25" s="418"/>
      <c r="C25" s="419">
        <f>'6. Pro Forma Inputs'!C40+'6. Pro Forma Inputs'!C41</f>
        <v>0</v>
      </c>
      <c r="D25" s="419">
        <f>C25*(1+'6. Pro Forma Inputs'!$J$13)</f>
        <v>0</v>
      </c>
      <c r="E25" s="419">
        <f>D25*(1+'6. Pro Forma Inputs'!$J$13)</f>
        <v>0</v>
      </c>
      <c r="F25" s="419">
        <f>E25*(1+'6. Pro Forma Inputs'!$J$13)</f>
        <v>0</v>
      </c>
      <c r="G25" s="419">
        <f>F25*(1+'6. Pro Forma Inputs'!$J$13)</f>
        <v>0</v>
      </c>
      <c r="H25" s="419">
        <f>G25*(1+'6. Pro Forma Inputs'!$J$13)</f>
        <v>0</v>
      </c>
      <c r="I25" s="419">
        <f>H25*(1+'6. Pro Forma Inputs'!$J$13)</f>
        <v>0</v>
      </c>
      <c r="J25" s="419">
        <f>I25*(1+'6. Pro Forma Inputs'!$J$13)</f>
        <v>0</v>
      </c>
      <c r="K25" s="419">
        <f>J25*(1+'6. Pro Forma Inputs'!$J$13)</f>
        <v>0</v>
      </c>
      <c r="L25" s="419">
        <f>K25*(1+'6. Pro Forma Inputs'!$J$13)</f>
        <v>0</v>
      </c>
      <c r="M25" s="419">
        <f>L25*(1+'6. Pro Forma Inputs'!$J$13)</f>
        <v>0</v>
      </c>
      <c r="N25" s="419">
        <f>M25*(1+'6. Pro Forma Inputs'!$J$13)</f>
        <v>0</v>
      </c>
      <c r="O25" s="419">
        <f>N25*(1+'6. Pro Forma Inputs'!$J$13)</f>
        <v>0</v>
      </c>
      <c r="P25" s="419">
        <f>O25*(1+'6. Pro Forma Inputs'!$J$13)</f>
        <v>0</v>
      </c>
      <c r="Q25" s="419">
        <f>P25*(1+'6. Pro Forma Inputs'!$J$13)</f>
        <v>0</v>
      </c>
      <c r="R25" s="419">
        <f>Q25*(1+'6. Pro Forma Inputs'!$J$13)</f>
        <v>0</v>
      </c>
      <c r="S25" s="419">
        <f>R25*(1+'6. Pro Forma Inputs'!$J$13)</f>
        <v>0</v>
      </c>
      <c r="T25" s="419">
        <f>S25*(1+'6. Pro Forma Inputs'!$J$13)</f>
        <v>0</v>
      </c>
      <c r="U25" s="419">
        <f>T25*(1+'6. Pro Forma Inputs'!$J$13)</f>
        <v>0</v>
      </c>
      <c r="V25" s="419">
        <f>U25*(1+'6. Pro Forma Inputs'!$J$13)</f>
        <v>0</v>
      </c>
      <c r="W25" s="419">
        <f>V25*(1+'6. Pro Forma Inputs'!$J$13)</f>
        <v>0</v>
      </c>
      <c r="X25" s="419">
        <f>W25*(1+'6. Pro Forma Inputs'!$J$13)</f>
        <v>0</v>
      </c>
      <c r="Y25" s="419">
        <f>X25*(1+'6. Pro Forma Inputs'!$J$13)</f>
        <v>0</v>
      </c>
      <c r="Z25" s="419">
        <f>Y25*(1+'6. Pro Forma Inputs'!$J$13)</f>
        <v>0</v>
      </c>
      <c r="AA25" s="419">
        <f>Z25*(1+'6. Pro Forma Inputs'!$J$13)</f>
        <v>0</v>
      </c>
      <c r="AB25" s="419">
        <f>AA25*(1+'6. Pro Forma Inputs'!$J$13)</f>
        <v>0</v>
      </c>
      <c r="AC25" s="419">
        <f>AB25*(1+'6. Pro Forma Inputs'!$J$13)</f>
        <v>0</v>
      </c>
      <c r="AD25" s="419">
        <f>AC25*(1+'6. Pro Forma Inputs'!$J$13)</f>
        <v>0</v>
      </c>
      <c r="AE25" s="419">
        <f>AD25*(1+'6. Pro Forma Inputs'!$J$13)</f>
        <v>0</v>
      </c>
      <c r="AF25" s="419">
        <f>AE25*(1+'6. Pro Forma Inputs'!$J$13)</f>
        <v>0</v>
      </c>
    </row>
    <row r="26" spans="1:32" s="13" customFormat="1" ht="15.75">
      <c r="A26" s="415" t="s">
        <v>110</v>
      </c>
      <c r="B26" s="418"/>
      <c r="C26" s="419">
        <f>'6. Pro Forma Inputs'!C42</f>
        <v>0</v>
      </c>
      <c r="D26" s="419">
        <f>C26*(1+'6. Pro Forma Inputs'!$J$13)</f>
        <v>0</v>
      </c>
      <c r="E26" s="419">
        <f>D26*(1+'6. Pro Forma Inputs'!$J$13)</f>
        <v>0</v>
      </c>
      <c r="F26" s="419">
        <f>E26*(1+'6. Pro Forma Inputs'!$J$13)</f>
        <v>0</v>
      </c>
      <c r="G26" s="419">
        <f>F26*(1+'6. Pro Forma Inputs'!$J$13)</f>
        <v>0</v>
      </c>
      <c r="H26" s="419">
        <f>G26*(1+'6. Pro Forma Inputs'!$J$13)</f>
        <v>0</v>
      </c>
      <c r="I26" s="419">
        <f>H26*(1+'6. Pro Forma Inputs'!$J$13)</f>
        <v>0</v>
      </c>
      <c r="J26" s="419">
        <f>I26*(1+'6. Pro Forma Inputs'!$J$13)</f>
        <v>0</v>
      </c>
      <c r="K26" s="419">
        <f>J26*(1+'6. Pro Forma Inputs'!$J$13)</f>
        <v>0</v>
      </c>
      <c r="L26" s="419">
        <f>K26*(1+'6. Pro Forma Inputs'!$J$13)</f>
        <v>0</v>
      </c>
      <c r="M26" s="419">
        <f>L26*(1+'6. Pro Forma Inputs'!$J$13)</f>
        <v>0</v>
      </c>
      <c r="N26" s="419">
        <f>M26*(1+'6. Pro Forma Inputs'!$J$13)</f>
        <v>0</v>
      </c>
      <c r="O26" s="419">
        <f>N26*(1+'6. Pro Forma Inputs'!$J$13)</f>
        <v>0</v>
      </c>
      <c r="P26" s="419">
        <f>O26*(1+'6. Pro Forma Inputs'!$J$13)</f>
        <v>0</v>
      </c>
      <c r="Q26" s="419">
        <f>P26*(1+'6. Pro Forma Inputs'!$J$13)</f>
        <v>0</v>
      </c>
      <c r="R26" s="419">
        <f>Q26*(1+'6. Pro Forma Inputs'!$J$13)</f>
        <v>0</v>
      </c>
      <c r="S26" s="419">
        <f>R26*(1+'6. Pro Forma Inputs'!$J$13)</f>
        <v>0</v>
      </c>
      <c r="T26" s="419">
        <f>S26*(1+'6. Pro Forma Inputs'!$J$13)</f>
        <v>0</v>
      </c>
      <c r="U26" s="419">
        <f>T26*(1+'6. Pro Forma Inputs'!$J$13)</f>
        <v>0</v>
      </c>
      <c r="V26" s="419">
        <f>U26*(1+'6. Pro Forma Inputs'!$J$13)</f>
        <v>0</v>
      </c>
      <c r="W26" s="419">
        <f>V26*(1+'6. Pro Forma Inputs'!$J$13)</f>
        <v>0</v>
      </c>
      <c r="X26" s="419">
        <f>W26*(1+'6. Pro Forma Inputs'!$J$13)</f>
        <v>0</v>
      </c>
      <c r="Y26" s="419">
        <f>X26*(1+'6. Pro Forma Inputs'!$J$13)</f>
        <v>0</v>
      </c>
      <c r="Z26" s="419">
        <f>Y26*(1+'6. Pro Forma Inputs'!$J$13)</f>
        <v>0</v>
      </c>
      <c r="AA26" s="419">
        <f>Z26*(1+'6. Pro Forma Inputs'!$J$13)</f>
        <v>0</v>
      </c>
      <c r="AB26" s="419">
        <f>AA26*(1+'6. Pro Forma Inputs'!$J$13)</f>
        <v>0</v>
      </c>
      <c r="AC26" s="419">
        <f>AB26*(1+'6. Pro Forma Inputs'!$J$13)</f>
        <v>0</v>
      </c>
      <c r="AD26" s="419">
        <f>AC26*(1+'6. Pro Forma Inputs'!$J$13)</f>
        <v>0</v>
      </c>
      <c r="AE26" s="419">
        <f>AD26*(1+'6. Pro Forma Inputs'!$J$13)</f>
        <v>0</v>
      </c>
      <c r="AF26" s="419">
        <f>AE26*(1+'6. Pro Forma Inputs'!$J$13)</f>
        <v>0</v>
      </c>
    </row>
    <row r="27" spans="1:32" s="13" customFormat="1" ht="15.75">
      <c r="A27" s="415" t="s">
        <v>361</v>
      </c>
      <c r="B27" s="418"/>
      <c r="C27" s="419">
        <f>'6. Pro Forma Inputs'!C44</f>
        <v>0</v>
      </c>
      <c r="D27" s="419">
        <f>C27*(1+'6. Pro Forma Inputs'!$J$13)</f>
        <v>0</v>
      </c>
      <c r="E27" s="419">
        <f>D27*(1+'6. Pro Forma Inputs'!$J$13)</f>
        <v>0</v>
      </c>
      <c r="F27" s="419">
        <f>E27*(1+'6. Pro Forma Inputs'!$J$13)</f>
        <v>0</v>
      </c>
      <c r="G27" s="419">
        <f>F27*(1+'6. Pro Forma Inputs'!$J$13)</f>
        <v>0</v>
      </c>
      <c r="H27" s="419">
        <f>G27*(1+'6. Pro Forma Inputs'!$J$13)</f>
        <v>0</v>
      </c>
      <c r="I27" s="419">
        <f>H27*(1+'6. Pro Forma Inputs'!$J$13)</f>
        <v>0</v>
      </c>
      <c r="J27" s="419">
        <f>I27*(1+'6. Pro Forma Inputs'!$J$13)</f>
        <v>0</v>
      </c>
      <c r="K27" s="419">
        <f>J27*(1+'6. Pro Forma Inputs'!$J$13)</f>
        <v>0</v>
      </c>
      <c r="L27" s="419">
        <f>K27*(1+'6. Pro Forma Inputs'!$J$13)</f>
        <v>0</v>
      </c>
      <c r="M27" s="419">
        <f>L27*(1+'6. Pro Forma Inputs'!$J$13)</f>
        <v>0</v>
      </c>
      <c r="N27" s="419">
        <f>M27*(1+'6. Pro Forma Inputs'!$J$13)</f>
        <v>0</v>
      </c>
      <c r="O27" s="419">
        <f>N27*(1+'6. Pro Forma Inputs'!$J$13)</f>
        <v>0</v>
      </c>
      <c r="P27" s="419">
        <f>O27*(1+'6. Pro Forma Inputs'!$J$13)</f>
        <v>0</v>
      </c>
      <c r="Q27" s="419">
        <f>P27*(1+'6. Pro Forma Inputs'!$J$13)</f>
        <v>0</v>
      </c>
      <c r="R27" s="419">
        <f>Q27*(1+'6. Pro Forma Inputs'!$J$13)</f>
        <v>0</v>
      </c>
      <c r="S27" s="419">
        <f>R27*(1+'6. Pro Forma Inputs'!$J$13)</f>
        <v>0</v>
      </c>
      <c r="T27" s="419">
        <f>S27*(1+'6. Pro Forma Inputs'!$J$13)</f>
        <v>0</v>
      </c>
      <c r="U27" s="419">
        <f>T27*(1+'6. Pro Forma Inputs'!$J$13)</f>
        <v>0</v>
      </c>
      <c r="V27" s="419">
        <f>U27*(1+'6. Pro Forma Inputs'!$J$13)</f>
        <v>0</v>
      </c>
      <c r="W27" s="419">
        <f>V27*(1+'6. Pro Forma Inputs'!$J$13)</f>
        <v>0</v>
      </c>
      <c r="X27" s="419">
        <f>W27*(1+'6. Pro Forma Inputs'!$J$13)</f>
        <v>0</v>
      </c>
      <c r="Y27" s="419">
        <f>X27*(1+'6. Pro Forma Inputs'!$J$13)</f>
        <v>0</v>
      </c>
      <c r="Z27" s="419">
        <f>Y27*(1+'6. Pro Forma Inputs'!$J$13)</f>
        <v>0</v>
      </c>
      <c r="AA27" s="419">
        <f>Z27*(1+'6. Pro Forma Inputs'!$J$13)</f>
        <v>0</v>
      </c>
      <c r="AB27" s="419">
        <f>AA27*(1+'6. Pro Forma Inputs'!$J$13)</f>
        <v>0</v>
      </c>
      <c r="AC27" s="419">
        <f>AB27*(1+'6. Pro Forma Inputs'!$J$13)</f>
        <v>0</v>
      </c>
      <c r="AD27" s="419">
        <f>AC27*(1+'6. Pro Forma Inputs'!$J$13)</f>
        <v>0</v>
      </c>
      <c r="AE27" s="419">
        <f>AD27*(1+'6. Pro Forma Inputs'!$J$13)</f>
        <v>0</v>
      </c>
      <c r="AF27" s="419">
        <f>AE27*(1+'6. Pro Forma Inputs'!$J$13)</f>
        <v>0</v>
      </c>
    </row>
    <row r="28" spans="1:32" s="13" customFormat="1" ht="15.75">
      <c r="A28" s="415" t="s">
        <v>111</v>
      </c>
      <c r="B28" s="418"/>
      <c r="C28" s="419">
        <f>'6. Pro Forma Inputs'!C45</f>
        <v>0</v>
      </c>
      <c r="D28" s="419">
        <f>C28*(1+'6. Pro Forma Inputs'!$J$13)</f>
        <v>0</v>
      </c>
      <c r="E28" s="419">
        <f>D28*(1+'6. Pro Forma Inputs'!$J$13)</f>
        <v>0</v>
      </c>
      <c r="F28" s="419">
        <f>E28*(1+'6. Pro Forma Inputs'!$J$13)</f>
        <v>0</v>
      </c>
      <c r="G28" s="419">
        <f>F28*(1+'6. Pro Forma Inputs'!$J$13)</f>
        <v>0</v>
      </c>
      <c r="H28" s="419">
        <f>G28*(1+'6. Pro Forma Inputs'!$J$13)</f>
        <v>0</v>
      </c>
      <c r="I28" s="419">
        <f>H28*(1+'6. Pro Forma Inputs'!$J$13)</f>
        <v>0</v>
      </c>
      <c r="J28" s="419">
        <f>I28*(1+'6. Pro Forma Inputs'!$J$13)</f>
        <v>0</v>
      </c>
      <c r="K28" s="419">
        <f>J28*(1+'6. Pro Forma Inputs'!$J$13)</f>
        <v>0</v>
      </c>
      <c r="L28" s="419">
        <f>K28*(1+'6. Pro Forma Inputs'!$J$13)</f>
        <v>0</v>
      </c>
      <c r="M28" s="419">
        <f>L28*(1+'6. Pro Forma Inputs'!$J$13)</f>
        <v>0</v>
      </c>
      <c r="N28" s="419">
        <f>M28*(1+'6. Pro Forma Inputs'!$J$13)</f>
        <v>0</v>
      </c>
      <c r="O28" s="419">
        <f>N28*(1+'6. Pro Forma Inputs'!$J$13)</f>
        <v>0</v>
      </c>
      <c r="P28" s="419">
        <f>O28*(1+'6. Pro Forma Inputs'!$J$13)</f>
        <v>0</v>
      </c>
      <c r="Q28" s="419">
        <f>P28*(1+'6. Pro Forma Inputs'!$J$13)</f>
        <v>0</v>
      </c>
      <c r="R28" s="419">
        <f>Q28*(1+'6. Pro Forma Inputs'!$J$13)</f>
        <v>0</v>
      </c>
      <c r="S28" s="419">
        <f>R28*(1+'6. Pro Forma Inputs'!$J$13)</f>
        <v>0</v>
      </c>
      <c r="T28" s="419">
        <f>S28*(1+'6. Pro Forma Inputs'!$J$13)</f>
        <v>0</v>
      </c>
      <c r="U28" s="419">
        <f>T28*(1+'6. Pro Forma Inputs'!$J$13)</f>
        <v>0</v>
      </c>
      <c r="V28" s="419">
        <f>U28*(1+'6. Pro Forma Inputs'!$J$13)</f>
        <v>0</v>
      </c>
      <c r="W28" s="419">
        <f>V28*(1+'6. Pro Forma Inputs'!$J$13)</f>
        <v>0</v>
      </c>
      <c r="X28" s="419">
        <f>W28*(1+'6. Pro Forma Inputs'!$J$13)</f>
        <v>0</v>
      </c>
      <c r="Y28" s="419">
        <f>X28*(1+'6. Pro Forma Inputs'!$J$13)</f>
        <v>0</v>
      </c>
      <c r="Z28" s="419">
        <f>Y28*(1+'6. Pro Forma Inputs'!$J$13)</f>
        <v>0</v>
      </c>
      <c r="AA28" s="419">
        <f>Z28*(1+'6. Pro Forma Inputs'!$J$13)</f>
        <v>0</v>
      </c>
      <c r="AB28" s="419">
        <f>AA28*(1+'6. Pro Forma Inputs'!$J$13)</f>
        <v>0</v>
      </c>
      <c r="AC28" s="419">
        <f>AB28*(1+'6. Pro Forma Inputs'!$J$13)</f>
        <v>0</v>
      </c>
      <c r="AD28" s="419">
        <f>AC28*(1+'6. Pro Forma Inputs'!$J$13)</f>
        <v>0</v>
      </c>
      <c r="AE28" s="419">
        <f>AD28*(1+'6. Pro Forma Inputs'!$J$13)</f>
        <v>0</v>
      </c>
      <c r="AF28" s="419">
        <f>AE28*(1+'6. Pro Forma Inputs'!$J$13)</f>
        <v>0</v>
      </c>
    </row>
    <row r="29" spans="1:32" s="13" customFormat="1" ht="15.75">
      <c r="A29" s="416" t="s">
        <v>112</v>
      </c>
      <c r="B29" s="413"/>
      <c r="C29" s="420">
        <f>'6. Pro Forma Inputs'!C46</f>
        <v>0</v>
      </c>
      <c r="D29" s="419">
        <f>C29*(1+'6. Pro Forma Inputs'!$J$13)</f>
        <v>0</v>
      </c>
      <c r="E29" s="419">
        <f>D29*(1+'6. Pro Forma Inputs'!$J$13)</f>
        <v>0</v>
      </c>
      <c r="F29" s="419">
        <f>E29*(1+'6. Pro Forma Inputs'!$J$13)</f>
        <v>0</v>
      </c>
      <c r="G29" s="419">
        <f>F29*(1+'6. Pro Forma Inputs'!$J$13)</f>
        <v>0</v>
      </c>
      <c r="H29" s="419">
        <f>G29*(1+'6. Pro Forma Inputs'!$J$13)</f>
        <v>0</v>
      </c>
      <c r="I29" s="419">
        <f>H29*(1+'6. Pro Forma Inputs'!$J$13)</f>
        <v>0</v>
      </c>
      <c r="J29" s="419">
        <f>I29*(1+'6. Pro Forma Inputs'!$J$13)</f>
        <v>0</v>
      </c>
      <c r="K29" s="419">
        <f>J29*(1+'6. Pro Forma Inputs'!$J$13)</f>
        <v>0</v>
      </c>
      <c r="L29" s="419">
        <f>K29*(1+'6. Pro Forma Inputs'!$J$13)</f>
        <v>0</v>
      </c>
      <c r="M29" s="419">
        <f>L29*(1+'6. Pro Forma Inputs'!$J$13)</f>
        <v>0</v>
      </c>
      <c r="N29" s="419">
        <f>M29*(1+'6. Pro Forma Inputs'!$J$13)</f>
        <v>0</v>
      </c>
      <c r="O29" s="419">
        <f>N29*(1+'6. Pro Forma Inputs'!$J$13)</f>
        <v>0</v>
      </c>
      <c r="P29" s="419">
        <f>O29*(1+'6. Pro Forma Inputs'!$J$13)</f>
        <v>0</v>
      </c>
      <c r="Q29" s="419">
        <f>P29*(1+'6. Pro Forma Inputs'!$J$13)</f>
        <v>0</v>
      </c>
      <c r="R29" s="419">
        <f>Q29*(1+'6. Pro Forma Inputs'!$J$13)</f>
        <v>0</v>
      </c>
      <c r="S29" s="419">
        <f>R29*(1+'6. Pro Forma Inputs'!$J$13)</f>
        <v>0</v>
      </c>
      <c r="T29" s="419">
        <f>S29*(1+'6. Pro Forma Inputs'!$J$13)</f>
        <v>0</v>
      </c>
      <c r="U29" s="419">
        <f>T29*(1+'6. Pro Forma Inputs'!$J$13)</f>
        <v>0</v>
      </c>
      <c r="V29" s="419">
        <f>U29*(1+'6. Pro Forma Inputs'!$J$13)</f>
        <v>0</v>
      </c>
      <c r="W29" s="419">
        <f>V29*(1+'6. Pro Forma Inputs'!$J$13)</f>
        <v>0</v>
      </c>
      <c r="X29" s="419">
        <f>W29*(1+'6. Pro Forma Inputs'!$J$13)</f>
        <v>0</v>
      </c>
      <c r="Y29" s="419">
        <f>X29*(1+'6. Pro Forma Inputs'!$J$13)</f>
        <v>0</v>
      </c>
      <c r="Z29" s="419">
        <f>Y29*(1+'6. Pro Forma Inputs'!$J$13)</f>
        <v>0</v>
      </c>
      <c r="AA29" s="419">
        <f>Z29*(1+'6. Pro Forma Inputs'!$J$13)</f>
        <v>0</v>
      </c>
      <c r="AB29" s="419">
        <f>AA29*(1+'6. Pro Forma Inputs'!$J$13)</f>
        <v>0</v>
      </c>
      <c r="AC29" s="419">
        <f>AB29*(1+'6. Pro Forma Inputs'!$J$13)</f>
        <v>0</v>
      </c>
      <c r="AD29" s="419">
        <f>AC29*(1+'6. Pro Forma Inputs'!$J$13)</f>
        <v>0</v>
      </c>
      <c r="AE29" s="419">
        <f>AD29*(1+'6. Pro Forma Inputs'!$J$13)</f>
        <v>0</v>
      </c>
      <c r="AF29" s="419">
        <f>AE29*(1+'6. Pro Forma Inputs'!$J$13)</f>
        <v>0</v>
      </c>
    </row>
    <row r="30" spans="1:32" s="13" customFormat="1" ht="15.75">
      <c r="A30" s="415" t="s">
        <v>113</v>
      </c>
      <c r="B30" s="418"/>
      <c r="C30" s="419">
        <f t="shared" ref="C30:AF30" si="5">SUM(C21:C29)</f>
        <v>0</v>
      </c>
      <c r="D30" s="419">
        <f t="shared" si="5"/>
        <v>0</v>
      </c>
      <c r="E30" s="419">
        <f t="shared" si="5"/>
        <v>0</v>
      </c>
      <c r="F30" s="419">
        <f t="shared" si="5"/>
        <v>0</v>
      </c>
      <c r="G30" s="419">
        <f t="shared" si="5"/>
        <v>0</v>
      </c>
      <c r="H30" s="419">
        <f t="shared" si="5"/>
        <v>0</v>
      </c>
      <c r="I30" s="419">
        <f t="shared" si="5"/>
        <v>0</v>
      </c>
      <c r="J30" s="419">
        <f t="shared" si="5"/>
        <v>0</v>
      </c>
      <c r="K30" s="419">
        <f t="shared" si="5"/>
        <v>0</v>
      </c>
      <c r="L30" s="419">
        <f t="shared" si="5"/>
        <v>0</v>
      </c>
      <c r="M30" s="419">
        <f t="shared" si="5"/>
        <v>0</v>
      </c>
      <c r="N30" s="419">
        <f t="shared" si="5"/>
        <v>0</v>
      </c>
      <c r="O30" s="419">
        <f t="shared" si="5"/>
        <v>0</v>
      </c>
      <c r="P30" s="419">
        <f t="shared" si="5"/>
        <v>0</v>
      </c>
      <c r="Q30" s="419">
        <f t="shared" si="5"/>
        <v>0</v>
      </c>
      <c r="R30" s="419">
        <f t="shared" si="5"/>
        <v>0</v>
      </c>
      <c r="S30" s="419">
        <f t="shared" si="5"/>
        <v>0</v>
      </c>
      <c r="T30" s="419">
        <f t="shared" si="5"/>
        <v>0</v>
      </c>
      <c r="U30" s="419">
        <f t="shared" si="5"/>
        <v>0</v>
      </c>
      <c r="V30" s="419">
        <f t="shared" si="5"/>
        <v>0</v>
      </c>
      <c r="W30" s="419">
        <f t="shared" si="5"/>
        <v>0</v>
      </c>
      <c r="X30" s="419">
        <f t="shared" si="5"/>
        <v>0</v>
      </c>
      <c r="Y30" s="419">
        <f t="shared" si="5"/>
        <v>0</v>
      </c>
      <c r="Z30" s="419">
        <f t="shared" si="5"/>
        <v>0</v>
      </c>
      <c r="AA30" s="419">
        <f t="shared" si="5"/>
        <v>0</v>
      </c>
      <c r="AB30" s="419">
        <f t="shared" si="5"/>
        <v>0</v>
      </c>
      <c r="AC30" s="419">
        <f t="shared" si="5"/>
        <v>0</v>
      </c>
      <c r="AD30" s="419">
        <f t="shared" si="5"/>
        <v>0</v>
      </c>
      <c r="AE30" s="419">
        <f t="shared" si="5"/>
        <v>0</v>
      </c>
      <c r="AF30" s="419">
        <f t="shared" si="5"/>
        <v>0</v>
      </c>
    </row>
    <row r="31" spans="1:32" s="13" customFormat="1" ht="15.75">
      <c r="A31" s="415" t="s">
        <v>149</v>
      </c>
      <c r="B31" s="418"/>
      <c r="C31" s="419">
        <f>'6. Pro Forma Inputs'!C48</f>
        <v>0</v>
      </c>
      <c r="D31" s="419">
        <f>C31*(1+'6. Pro Forma Inputs'!$J$13)</f>
        <v>0</v>
      </c>
      <c r="E31" s="419">
        <f>D31*(1+'6. Pro Forma Inputs'!$J$13)</f>
        <v>0</v>
      </c>
      <c r="F31" s="419">
        <f>E31*(1+'6. Pro Forma Inputs'!$J$13)</f>
        <v>0</v>
      </c>
      <c r="G31" s="419">
        <f>F31*(1+'6. Pro Forma Inputs'!$J$13)</f>
        <v>0</v>
      </c>
      <c r="H31" s="419">
        <f>G31*(1+'6. Pro Forma Inputs'!$J$13)</f>
        <v>0</v>
      </c>
      <c r="I31" s="419">
        <f>H31*(1+'6. Pro Forma Inputs'!$J$13)</f>
        <v>0</v>
      </c>
      <c r="J31" s="419">
        <f>I31*(1+'6. Pro Forma Inputs'!$J$13)</f>
        <v>0</v>
      </c>
      <c r="K31" s="419">
        <f>J31*(1+'6. Pro Forma Inputs'!$J$13)</f>
        <v>0</v>
      </c>
      <c r="L31" s="419">
        <f>K31*(1+'6. Pro Forma Inputs'!$J$13)</f>
        <v>0</v>
      </c>
      <c r="M31" s="419">
        <f>L31*(1+'6. Pro Forma Inputs'!$J$13)</f>
        <v>0</v>
      </c>
      <c r="N31" s="419">
        <f>M31*(1+'6. Pro Forma Inputs'!$J$13)</f>
        <v>0</v>
      </c>
      <c r="O31" s="419">
        <f>N31*(1+'6. Pro Forma Inputs'!$J$13)</f>
        <v>0</v>
      </c>
      <c r="P31" s="419">
        <f>O31*(1+'6. Pro Forma Inputs'!$J$13)</f>
        <v>0</v>
      </c>
      <c r="Q31" s="419">
        <f>P31*(1+'6. Pro Forma Inputs'!$J$13)</f>
        <v>0</v>
      </c>
      <c r="R31" s="419">
        <f>Q31*(1+'6. Pro Forma Inputs'!$J$13)</f>
        <v>0</v>
      </c>
      <c r="S31" s="419">
        <f>R31*(1+'6. Pro Forma Inputs'!$J$13)</f>
        <v>0</v>
      </c>
      <c r="T31" s="419">
        <f>S31*(1+'6. Pro Forma Inputs'!$J$13)</f>
        <v>0</v>
      </c>
      <c r="U31" s="419">
        <f>T31*(1+'6. Pro Forma Inputs'!$J$13)</f>
        <v>0</v>
      </c>
      <c r="V31" s="419">
        <f>U31*(1+'6. Pro Forma Inputs'!$J$13)</f>
        <v>0</v>
      </c>
      <c r="W31" s="419">
        <f>V31*(1+'6. Pro Forma Inputs'!$J$13)</f>
        <v>0</v>
      </c>
      <c r="X31" s="419">
        <f>W31*(1+'6. Pro Forma Inputs'!$J$13)</f>
        <v>0</v>
      </c>
      <c r="Y31" s="419">
        <f>X31*(1+'6. Pro Forma Inputs'!$J$13)</f>
        <v>0</v>
      </c>
      <c r="Z31" s="419">
        <f>Y31*(1+'6. Pro Forma Inputs'!$J$13)</f>
        <v>0</v>
      </c>
      <c r="AA31" s="419">
        <f>Z31*(1+'6. Pro Forma Inputs'!$J$13)</f>
        <v>0</v>
      </c>
      <c r="AB31" s="419">
        <f>AA31*(1+'6. Pro Forma Inputs'!$J$13)</f>
        <v>0</v>
      </c>
      <c r="AC31" s="419">
        <f>AB31*(1+'6. Pro Forma Inputs'!$J$13)</f>
        <v>0</v>
      </c>
      <c r="AD31" s="419">
        <f>AC31*(1+'6. Pro Forma Inputs'!$J$13)</f>
        <v>0</v>
      </c>
      <c r="AE31" s="419">
        <f>AD31*(1+'6. Pro Forma Inputs'!$J$13)</f>
        <v>0</v>
      </c>
      <c r="AF31" s="419">
        <f>AE31*(1+'6. Pro Forma Inputs'!$J$13)</f>
        <v>0</v>
      </c>
    </row>
    <row r="32" spans="1:32" s="13" customFormat="1" ht="15.75">
      <c r="A32" s="416" t="s">
        <v>114</v>
      </c>
      <c r="B32" s="413"/>
      <c r="C32" s="420">
        <f>'6. Pro Forma Inputs'!C49</f>
        <v>0</v>
      </c>
      <c r="D32" s="419">
        <f>C32*(1+'6. Pro Forma Inputs'!$J$13)</f>
        <v>0</v>
      </c>
      <c r="E32" s="419">
        <f>D32*(1+'6. Pro Forma Inputs'!$J$13)</f>
        <v>0</v>
      </c>
      <c r="F32" s="419">
        <f>E32*(1+'6. Pro Forma Inputs'!$J$13)</f>
        <v>0</v>
      </c>
      <c r="G32" s="419">
        <f>F32*(1+'6. Pro Forma Inputs'!$J$13)</f>
        <v>0</v>
      </c>
      <c r="H32" s="419">
        <f>G32*(1+'6. Pro Forma Inputs'!$J$13)</f>
        <v>0</v>
      </c>
      <c r="I32" s="419">
        <f>H32*(1+'6. Pro Forma Inputs'!$J$13)</f>
        <v>0</v>
      </c>
      <c r="J32" s="419">
        <f>I32*(1+'6. Pro Forma Inputs'!$J$13)</f>
        <v>0</v>
      </c>
      <c r="K32" s="419">
        <f>J32*(1+'6. Pro Forma Inputs'!$J$13)</f>
        <v>0</v>
      </c>
      <c r="L32" s="419">
        <f>K32*(1+'6. Pro Forma Inputs'!$J$13)</f>
        <v>0</v>
      </c>
      <c r="M32" s="419">
        <f>L32*(1+'6. Pro Forma Inputs'!$J$13)</f>
        <v>0</v>
      </c>
      <c r="N32" s="419">
        <f>M32*(1+'6. Pro Forma Inputs'!$J$13)</f>
        <v>0</v>
      </c>
      <c r="O32" s="419">
        <f>N32*(1+'6. Pro Forma Inputs'!$J$13)</f>
        <v>0</v>
      </c>
      <c r="P32" s="419">
        <f>O32*(1+'6. Pro Forma Inputs'!$J$13)</f>
        <v>0</v>
      </c>
      <c r="Q32" s="419">
        <f>P32*(1+'6. Pro Forma Inputs'!$J$13)</f>
        <v>0</v>
      </c>
      <c r="R32" s="419">
        <f>Q32*(1+'6. Pro Forma Inputs'!$J$13)</f>
        <v>0</v>
      </c>
      <c r="S32" s="419">
        <f>R32*(1+'6. Pro Forma Inputs'!$J$13)</f>
        <v>0</v>
      </c>
      <c r="T32" s="419">
        <f>S32*(1+'6. Pro Forma Inputs'!$J$13)</f>
        <v>0</v>
      </c>
      <c r="U32" s="419">
        <f>T32*(1+'6. Pro Forma Inputs'!$J$13)</f>
        <v>0</v>
      </c>
      <c r="V32" s="419">
        <f>U32*(1+'6. Pro Forma Inputs'!$J$13)</f>
        <v>0</v>
      </c>
      <c r="W32" s="419">
        <f>V32*(1+'6. Pro Forma Inputs'!$J$13)</f>
        <v>0</v>
      </c>
      <c r="X32" s="419">
        <f>W32*(1+'6. Pro Forma Inputs'!$J$13)</f>
        <v>0</v>
      </c>
      <c r="Y32" s="419">
        <f>X32*(1+'6. Pro Forma Inputs'!$J$13)</f>
        <v>0</v>
      </c>
      <c r="Z32" s="419">
        <f>Y32*(1+'6. Pro Forma Inputs'!$J$13)</f>
        <v>0</v>
      </c>
      <c r="AA32" s="419">
        <f>Z32*(1+'6. Pro Forma Inputs'!$J$13)</f>
        <v>0</v>
      </c>
      <c r="AB32" s="419">
        <f>AA32*(1+'6. Pro Forma Inputs'!$J$13)</f>
        <v>0</v>
      </c>
      <c r="AC32" s="419">
        <f>AB32*(1+'6. Pro Forma Inputs'!$J$13)</f>
        <v>0</v>
      </c>
      <c r="AD32" s="419">
        <f>AC32*(1+'6. Pro Forma Inputs'!$J$13)</f>
        <v>0</v>
      </c>
      <c r="AE32" s="419">
        <f>AD32*(1+'6. Pro Forma Inputs'!$J$13)</f>
        <v>0</v>
      </c>
      <c r="AF32" s="419">
        <f>AE32*(1+'6. Pro Forma Inputs'!$J$13)</f>
        <v>0</v>
      </c>
    </row>
    <row r="33" spans="1:35" s="13" customFormat="1" ht="15.75">
      <c r="A33" s="411" t="s">
        <v>54</v>
      </c>
      <c r="B33" s="418"/>
      <c r="C33" s="419">
        <f t="shared" ref="C33:AF33" si="6">C18-C30-C31-C32</f>
        <v>0</v>
      </c>
      <c r="D33" s="419">
        <f t="shared" si="6"/>
        <v>0</v>
      </c>
      <c r="E33" s="419">
        <f t="shared" si="6"/>
        <v>0</v>
      </c>
      <c r="F33" s="419">
        <f t="shared" si="6"/>
        <v>0</v>
      </c>
      <c r="G33" s="419">
        <f t="shared" si="6"/>
        <v>0</v>
      </c>
      <c r="H33" s="419">
        <f t="shared" si="6"/>
        <v>0</v>
      </c>
      <c r="I33" s="419">
        <f t="shared" si="6"/>
        <v>0</v>
      </c>
      <c r="J33" s="419">
        <f t="shared" si="6"/>
        <v>0</v>
      </c>
      <c r="K33" s="419">
        <f t="shared" si="6"/>
        <v>0</v>
      </c>
      <c r="L33" s="419">
        <f t="shared" si="6"/>
        <v>0</v>
      </c>
      <c r="M33" s="419">
        <f t="shared" si="6"/>
        <v>0</v>
      </c>
      <c r="N33" s="419">
        <f t="shared" si="6"/>
        <v>0</v>
      </c>
      <c r="O33" s="419">
        <f t="shared" si="6"/>
        <v>0</v>
      </c>
      <c r="P33" s="419">
        <f t="shared" si="6"/>
        <v>0</v>
      </c>
      <c r="Q33" s="419">
        <f t="shared" si="6"/>
        <v>0</v>
      </c>
      <c r="R33" s="419">
        <f t="shared" si="6"/>
        <v>0</v>
      </c>
      <c r="S33" s="419">
        <f t="shared" si="6"/>
        <v>0</v>
      </c>
      <c r="T33" s="419">
        <f t="shared" si="6"/>
        <v>0</v>
      </c>
      <c r="U33" s="419">
        <f t="shared" si="6"/>
        <v>0</v>
      </c>
      <c r="V33" s="419">
        <f t="shared" si="6"/>
        <v>0</v>
      </c>
      <c r="W33" s="419">
        <f t="shared" si="6"/>
        <v>0</v>
      </c>
      <c r="X33" s="419">
        <f t="shared" si="6"/>
        <v>0</v>
      </c>
      <c r="Y33" s="419">
        <f t="shared" si="6"/>
        <v>0</v>
      </c>
      <c r="Z33" s="419">
        <f t="shared" si="6"/>
        <v>0</v>
      </c>
      <c r="AA33" s="419">
        <f t="shared" si="6"/>
        <v>0</v>
      </c>
      <c r="AB33" s="419">
        <f t="shared" si="6"/>
        <v>0</v>
      </c>
      <c r="AC33" s="419">
        <f t="shared" si="6"/>
        <v>0</v>
      </c>
      <c r="AD33" s="419">
        <f t="shared" si="6"/>
        <v>0</v>
      </c>
      <c r="AE33" s="419">
        <f t="shared" si="6"/>
        <v>0</v>
      </c>
      <c r="AF33" s="419">
        <f t="shared" si="6"/>
        <v>0</v>
      </c>
    </row>
    <row r="34" spans="1:35" s="13" customFormat="1" ht="15.75">
      <c r="A34" s="421"/>
      <c r="B34" s="421"/>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row>
    <row r="35" spans="1:35" s="13" customFormat="1" ht="15.75">
      <c r="A35" s="418" t="s">
        <v>55</v>
      </c>
      <c r="B35" s="418"/>
      <c r="C35" s="419">
        <f>'8. Pro Forma page 3'!C29</f>
        <v>0</v>
      </c>
      <c r="D35" s="419">
        <f>'8. Pro Forma page 3'!D29</f>
        <v>0</v>
      </c>
      <c r="E35" s="419">
        <f>'8. Pro Forma page 3'!E29</f>
        <v>0</v>
      </c>
      <c r="F35" s="419">
        <f>'8. Pro Forma page 3'!F29</f>
        <v>0</v>
      </c>
      <c r="G35" s="419">
        <f>'8. Pro Forma page 3'!G29</f>
        <v>0</v>
      </c>
      <c r="H35" s="419">
        <f>'8. Pro Forma page 3'!H29</f>
        <v>0</v>
      </c>
      <c r="I35" s="419">
        <f>'8. Pro Forma page 3'!I29</f>
        <v>0</v>
      </c>
      <c r="J35" s="419">
        <f>'8. Pro Forma page 3'!J29</f>
        <v>0</v>
      </c>
      <c r="K35" s="419">
        <f>'8. Pro Forma page 3'!K29</f>
        <v>0</v>
      </c>
      <c r="L35" s="419">
        <f>'8. Pro Forma page 3'!L29</f>
        <v>0</v>
      </c>
      <c r="M35" s="419">
        <f>'8. Pro Forma page 3'!M29</f>
        <v>0</v>
      </c>
      <c r="N35" s="419">
        <f>'8. Pro Forma page 3'!N29</f>
        <v>0</v>
      </c>
      <c r="O35" s="419">
        <f>'8. Pro Forma page 3'!O29</f>
        <v>0</v>
      </c>
      <c r="P35" s="419">
        <f>'8. Pro Forma page 3'!P29</f>
        <v>0</v>
      </c>
      <c r="Q35" s="419">
        <f>'8. Pro Forma page 3'!Q29</f>
        <v>0</v>
      </c>
      <c r="R35" s="419">
        <f>'8. Pro Forma page 3'!R29</f>
        <v>0</v>
      </c>
      <c r="S35" s="419">
        <f>'8. Pro Forma page 3'!S29</f>
        <v>0</v>
      </c>
      <c r="T35" s="419">
        <f>'8. Pro Forma page 3'!T29</f>
        <v>0</v>
      </c>
      <c r="U35" s="419">
        <f>'8. Pro Forma page 3'!U29</f>
        <v>0</v>
      </c>
      <c r="V35" s="419">
        <f>'8. Pro Forma page 3'!V29</f>
        <v>0</v>
      </c>
      <c r="W35" s="419">
        <f>'8. Pro Forma page 3'!W29</f>
        <v>0</v>
      </c>
      <c r="X35" s="419">
        <f>'8. Pro Forma page 3'!X29</f>
        <v>0</v>
      </c>
      <c r="Y35" s="419">
        <f>'8. Pro Forma page 3'!Y29</f>
        <v>0</v>
      </c>
      <c r="Z35" s="419">
        <f>'8. Pro Forma page 3'!Z29</f>
        <v>0</v>
      </c>
      <c r="AA35" s="419">
        <f>'8. Pro Forma page 3'!AA29</f>
        <v>0</v>
      </c>
      <c r="AB35" s="419">
        <f>'8. Pro Forma page 3'!AB29</f>
        <v>0</v>
      </c>
      <c r="AC35" s="419">
        <f>'8. Pro Forma page 3'!AC29</f>
        <v>0</v>
      </c>
      <c r="AD35" s="419">
        <f>'8. Pro Forma page 3'!AD29</f>
        <v>0</v>
      </c>
      <c r="AE35" s="419">
        <f>'8. Pro Forma page 3'!AE29</f>
        <v>0</v>
      </c>
      <c r="AF35" s="419">
        <f>'8. Pro Forma page 3'!AF29</f>
        <v>0</v>
      </c>
    </row>
    <row r="36" spans="1:35" s="13" customFormat="1" ht="15.75">
      <c r="A36" s="418" t="s">
        <v>178</v>
      </c>
      <c r="B36" s="418"/>
      <c r="C36" s="419">
        <f>'9. Pro Forma page 4'!C7+'9. Pro Forma page 4'!C30</f>
        <v>0</v>
      </c>
      <c r="D36" s="419">
        <f>'9. Pro Forma page 4'!D7+'9. Pro Forma page 4'!D30</f>
        <v>0</v>
      </c>
      <c r="E36" s="419">
        <f>'9. Pro Forma page 4'!E7+'9. Pro Forma page 4'!E30</f>
        <v>0</v>
      </c>
      <c r="F36" s="419">
        <f>'9. Pro Forma page 4'!F7+'9. Pro Forma page 4'!F30</f>
        <v>0</v>
      </c>
      <c r="G36" s="419">
        <f>'9. Pro Forma page 4'!G7+'9. Pro Forma page 4'!G30</f>
        <v>0</v>
      </c>
      <c r="H36" s="419">
        <f>'9. Pro Forma page 4'!H7+'9. Pro Forma page 4'!H30</f>
        <v>0</v>
      </c>
      <c r="I36" s="419">
        <f>'9. Pro Forma page 4'!I7+'9. Pro Forma page 4'!I30</f>
        <v>0</v>
      </c>
      <c r="J36" s="419">
        <f>'9. Pro Forma page 4'!J7+'9. Pro Forma page 4'!J30</f>
        <v>0</v>
      </c>
      <c r="K36" s="419">
        <f>'9. Pro Forma page 4'!K7+'9. Pro Forma page 4'!K30</f>
        <v>0</v>
      </c>
      <c r="L36" s="419">
        <f>'9. Pro Forma page 4'!L7+'9. Pro Forma page 4'!L30</f>
        <v>0</v>
      </c>
      <c r="M36" s="419">
        <f>'9. Pro Forma page 4'!M7+'9. Pro Forma page 4'!M30</f>
        <v>0</v>
      </c>
      <c r="N36" s="419">
        <f>'9. Pro Forma page 4'!N7+'9. Pro Forma page 4'!N30</f>
        <v>0</v>
      </c>
      <c r="O36" s="419">
        <f>'9. Pro Forma page 4'!O7+'9. Pro Forma page 4'!O30</f>
        <v>0</v>
      </c>
      <c r="P36" s="419">
        <f>'9. Pro Forma page 4'!P7+'9. Pro Forma page 4'!P30</f>
        <v>0</v>
      </c>
      <c r="Q36" s="419">
        <f>'9. Pro Forma page 4'!Q7+'9. Pro Forma page 4'!Q30</f>
        <v>0</v>
      </c>
      <c r="R36" s="419">
        <f>'9. Pro Forma page 4'!R7+'9. Pro Forma page 4'!R30</f>
        <v>0</v>
      </c>
      <c r="S36" s="419">
        <f>'9. Pro Forma page 4'!S7+'9. Pro Forma page 4'!S30</f>
        <v>0</v>
      </c>
      <c r="T36" s="419">
        <f>'9. Pro Forma page 4'!T7+'9. Pro Forma page 4'!T30</f>
        <v>0</v>
      </c>
      <c r="U36" s="419">
        <f>'9. Pro Forma page 4'!U7+'9. Pro Forma page 4'!U30</f>
        <v>0</v>
      </c>
      <c r="V36" s="419">
        <f>'9. Pro Forma page 4'!V7+'9. Pro Forma page 4'!V30</f>
        <v>0</v>
      </c>
      <c r="W36" s="419">
        <f>'9. Pro Forma page 4'!W7+'9. Pro Forma page 4'!W30</f>
        <v>0</v>
      </c>
      <c r="X36" s="419">
        <f>'9. Pro Forma page 4'!X7+'9. Pro Forma page 4'!X30</f>
        <v>0</v>
      </c>
      <c r="Y36" s="419">
        <f>'9. Pro Forma page 4'!Y7+'9. Pro Forma page 4'!Y30</f>
        <v>0</v>
      </c>
      <c r="Z36" s="419">
        <f>'9. Pro Forma page 4'!Z7+'9. Pro Forma page 4'!Z30</f>
        <v>0</v>
      </c>
      <c r="AA36" s="419">
        <f>'9. Pro Forma page 4'!AA7+'9. Pro Forma page 4'!AA30</f>
        <v>0</v>
      </c>
      <c r="AB36" s="419">
        <f>'9. Pro Forma page 4'!AB7+'9. Pro Forma page 4'!AB30</f>
        <v>0</v>
      </c>
      <c r="AC36" s="419">
        <f>'9. Pro Forma page 4'!AC7+'9. Pro Forma page 4'!AC30</f>
        <v>0</v>
      </c>
      <c r="AD36" s="419">
        <f>'9. Pro Forma page 4'!AD7+'9. Pro Forma page 4'!AD30</f>
        <v>0</v>
      </c>
      <c r="AE36" s="419">
        <f>'9. Pro Forma page 4'!AE7+'9. Pro Forma page 4'!AE30</f>
        <v>0</v>
      </c>
      <c r="AF36" s="419">
        <f>'9. Pro Forma page 4'!AF7+'9. Pro Forma page 4'!AF30</f>
        <v>0</v>
      </c>
    </row>
    <row r="37" spans="1:35" s="13" customFormat="1" ht="15.75">
      <c r="A37" s="418" t="s">
        <v>151</v>
      </c>
      <c r="B37" s="418"/>
      <c r="C37" s="419">
        <f>'9. Pro Forma page 4'!C21+'9. Pro Forma page 4'!C16</f>
        <v>0</v>
      </c>
      <c r="D37" s="419">
        <f>'9. Pro Forma page 4'!D21+'9. Pro Forma page 4'!D16</f>
        <v>0</v>
      </c>
      <c r="E37" s="419">
        <f>'9. Pro Forma page 4'!E21+'9. Pro Forma page 4'!E16</f>
        <v>0</v>
      </c>
      <c r="F37" s="419">
        <f>'9. Pro Forma page 4'!F21+'9. Pro Forma page 4'!F16</f>
        <v>0</v>
      </c>
      <c r="G37" s="419">
        <f>'9. Pro Forma page 4'!G21+'9. Pro Forma page 4'!G16</f>
        <v>0</v>
      </c>
      <c r="H37" s="419">
        <f>'9. Pro Forma page 4'!H21+'9. Pro Forma page 4'!H16</f>
        <v>0</v>
      </c>
      <c r="I37" s="419">
        <f>'9. Pro Forma page 4'!I21+'9. Pro Forma page 4'!I16</f>
        <v>0</v>
      </c>
      <c r="J37" s="419">
        <f>'9. Pro Forma page 4'!J21+'9. Pro Forma page 4'!J16</f>
        <v>0</v>
      </c>
      <c r="K37" s="419">
        <f>'9. Pro Forma page 4'!K21+'9. Pro Forma page 4'!K16</f>
        <v>0</v>
      </c>
      <c r="L37" s="419">
        <f>'9. Pro Forma page 4'!L21+'9. Pro Forma page 4'!L16</f>
        <v>0</v>
      </c>
      <c r="M37" s="419">
        <f>'9. Pro Forma page 4'!M21+'9. Pro Forma page 4'!M16</f>
        <v>0</v>
      </c>
      <c r="N37" s="419">
        <f>'9. Pro Forma page 4'!N21+'9. Pro Forma page 4'!N16</f>
        <v>0</v>
      </c>
      <c r="O37" s="419">
        <f>'9. Pro Forma page 4'!O21+'9. Pro Forma page 4'!O16</f>
        <v>0</v>
      </c>
      <c r="P37" s="419">
        <f>'9. Pro Forma page 4'!P21+'9. Pro Forma page 4'!P16</f>
        <v>0</v>
      </c>
      <c r="Q37" s="419">
        <f>'9. Pro Forma page 4'!Q21+'9. Pro Forma page 4'!Q16</f>
        <v>0</v>
      </c>
      <c r="R37" s="419">
        <f>'9. Pro Forma page 4'!R21+'9. Pro Forma page 4'!R16</f>
        <v>0</v>
      </c>
      <c r="S37" s="419">
        <f>'9. Pro Forma page 4'!S21+'9. Pro Forma page 4'!S16</f>
        <v>0</v>
      </c>
      <c r="T37" s="419">
        <f>'9. Pro Forma page 4'!T21+'9. Pro Forma page 4'!T16</f>
        <v>0</v>
      </c>
      <c r="U37" s="419">
        <f>'9. Pro Forma page 4'!U21+'9. Pro Forma page 4'!U16</f>
        <v>0</v>
      </c>
      <c r="V37" s="419">
        <f>'9. Pro Forma page 4'!V21+'9. Pro Forma page 4'!V16</f>
        <v>0</v>
      </c>
      <c r="W37" s="419">
        <f>'9. Pro Forma page 4'!W21+'9. Pro Forma page 4'!W16</f>
        <v>0</v>
      </c>
      <c r="X37" s="419">
        <f>'9. Pro Forma page 4'!X21+'9. Pro Forma page 4'!X16</f>
        <v>0</v>
      </c>
      <c r="Y37" s="419">
        <f>'9. Pro Forma page 4'!Y21+'9. Pro Forma page 4'!Y16</f>
        <v>0</v>
      </c>
      <c r="Z37" s="419">
        <f>'9. Pro Forma page 4'!Z21+'9. Pro Forma page 4'!Z16</f>
        <v>0</v>
      </c>
      <c r="AA37" s="419">
        <f>'9. Pro Forma page 4'!AA21+'9. Pro Forma page 4'!AA16</f>
        <v>0</v>
      </c>
      <c r="AB37" s="419">
        <f>'9. Pro Forma page 4'!AB21+'9. Pro Forma page 4'!AB16</f>
        <v>0</v>
      </c>
      <c r="AC37" s="419">
        <f>'9. Pro Forma page 4'!AC21+'9. Pro Forma page 4'!AC16</f>
        <v>0</v>
      </c>
      <c r="AD37" s="419">
        <f>'9. Pro Forma page 4'!AD21+'9. Pro Forma page 4'!AD16</f>
        <v>0</v>
      </c>
      <c r="AE37" s="419">
        <f>'9. Pro Forma page 4'!AE21+'9. Pro Forma page 4'!AE16</f>
        <v>0</v>
      </c>
      <c r="AF37" s="419">
        <f>'9. Pro Forma page 4'!AF21+'9. Pro Forma page 4'!AF16</f>
        <v>0</v>
      </c>
    </row>
    <row r="38" spans="1:35" s="13" customFormat="1" ht="15.75">
      <c r="A38" s="415" t="s">
        <v>152</v>
      </c>
      <c r="B38" s="418"/>
      <c r="C38" s="419">
        <f>'9. Pro Forma page 4'!C30+'10. Pro Forma page 5'!C9</f>
        <v>0</v>
      </c>
      <c r="D38" s="419">
        <f>'9. Pro Forma page 4'!D30+'10. Pro Forma page 5'!D9</f>
        <v>0</v>
      </c>
      <c r="E38" s="419">
        <f>'9. Pro Forma page 4'!E30+'10. Pro Forma page 5'!E9</f>
        <v>0</v>
      </c>
      <c r="F38" s="419">
        <f>'9. Pro Forma page 4'!F30+'10. Pro Forma page 5'!F9</f>
        <v>0</v>
      </c>
      <c r="G38" s="419">
        <f>'9. Pro Forma page 4'!G30+'10. Pro Forma page 5'!G9</f>
        <v>0</v>
      </c>
      <c r="H38" s="419">
        <f>'9. Pro Forma page 4'!H30+'10. Pro Forma page 5'!H9</f>
        <v>0</v>
      </c>
      <c r="I38" s="419">
        <f>'9. Pro Forma page 4'!I30+'10. Pro Forma page 5'!I9</f>
        <v>0</v>
      </c>
      <c r="J38" s="419">
        <f>'9. Pro Forma page 4'!J30+'10. Pro Forma page 5'!J9</f>
        <v>0</v>
      </c>
      <c r="K38" s="419">
        <f>'9. Pro Forma page 4'!K30+'10. Pro Forma page 5'!K9</f>
        <v>0</v>
      </c>
      <c r="L38" s="419">
        <f>'9. Pro Forma page 4'!L30+'10. Pro Forma page 5'!L9</f>
        <v>0</v>
      </c>
      <c r="M38" s="419">
        <f>'9. Pro Forma page 4'!M30+'10. Pro Forma page 5'!M9</f>
        <v>0</v>
      </c>
      <c r="N38" s="419">
        <f>'9. Pro Forma page 4'!N30+'10. Pro Forma page 5'!N9</f>
        <v>0</v>
      </c>
      <c r="O38" s="419">
        <f>'9. Pro Forma page 4'!O30+'10. Pro Forma page 5'!O9</f>
        <v>0</v>
      </c>
      <c r="P38" s="419">
        <f>'9. Pro Forma page 4'!P30+'10. Pro Forma page 5'!P9</f>
        <v>0</v>
      </c>
      <c r="Q38" s="419">
        <f>'9. Pro Forma page 4'!Q30+'10. Pro Forma page 5'!Q9</f>
        <v>0</v>
      </c>
      <c r="R38" s="419">
        <f>'9. Pro Forma page 4'!R30+'10. Pro Forma page 5'!R9</f>
        <v>0</v>
      </c>
      <c r="S38" s="419">
        <f>'9. Pro Forma page 4'!S30+'10. Pro Forma page 5'!S9</f>
        <v>0</v>
      </c>
      <c r="T38" s="419">
        <f>'9. Pro Forma page 4'!T30+'10. Pro Forma page 5'!T9</f>
        <v>0</v>
      </c>
      <c r="U38" s="419">
        <f>'9. Pro Forma page 4'!U30+'10. Pro Forma page 5'!U9</f>
        <v>0</v>
      </c>
      <c r="V38" s="419">
        <f>'9. Pro Forma page 4'!V30+'10. Pro Forma page 5'!V9</f>
        <v>0</v>
      </c>
      <c r="W38" s="419">
        <f>'9. Pro Forma page 4'!W30+'10. Pro Forma page 5'!W9</f>
        <v>0</v>
      </c>
      <c r="X38" s="419">
        <f>'9. Pro Forma page 4'!X30+'10. Pro Forma page 5'!X9</f>
        <v>0</v>
      </c>
      <c r="Y38" s="419">
        <f>'9. Pro Forma page 4'!Y30+'10. Pro Forma page 5'!Y9</f>
        <v>0</v>
      </c>
      <c r="Z38" s="419">
        <f>'9. Pro Forma page 4'!Z30+'10. Pro Forma page 5'!Z9</f>
        <v>0</v>
      </c>
      <c r="AA38" s="419">
        <f>'9. Pro Forma page 4'!AA30+'10. Pro Forma page 5'!AA9</f>
        <v>0</v>
      </c>
      <c r="AB38" s="419">
        <f>'9. Pro Forma page 4'!AB30+'10. Pro Forma page 5'!AB9</f>
        <v>0</v>
      </c>
      <c r="AC38" s="419">
        <f>'9. Pro Forma page 4'!AC30+'10. Pro Forma page 5'!AC9</f>
        <v>0</v>
      </c>
      <c r="AD38" s="419">
        <f>'9. Pro Forma page 4'!AD30+'10. Pro Forma page 5'!AD9</f>
        <v>0</v>
      </c>
      <c r="AE38" s="419">
        <f>'9. Pro Forma page 4'!AE30+'10. Pro Forma page 5'!AE9</f>
        <v>0</v>
      </c>
      <c r="AF38" s="419">
        <f>'9. Pro Forma page 4'!AF30+'10. Pro Forma page 5'!AF9</f>
        <v>0</v>
      </c>
    </row>
    <row r="39" spans="1:35" s="13" customFormat="1" ht="15.75">
      <c r="A39" s="415" t="s">
        <v>153</v>
      </c>
      <c r="B39" s="418"/>
      <c r="C39" s="419">
        <f>'10. Pro Forma page 5'!C23</f>
        <v>0</v>
      </c>
      <c r="D39" s="419">
        <f>'10. Pro Forma page 5'!D23</f>
        <v>0</v>
      </c>
      <c r="E39" s="419">
        <f>'10. Pro Forma page 5'!E23</f>
        <v>0</v>
      </c>
      <c r="F39" s="419">
        <f>'10. Pro Forma page 5'!F23</f>
        <v>0</v>
      </c>
      <c r="G39" s="419">
        <f>'10. Pro Forma page 5'!G23</f>
        <v>0</v>
      </c>
      <c r="H39" s="419">
        <f>'10. Pro Forma page 5'!H23</f>
        <v>0</v>
      </c>
      <c r="I39" s="419">
        <f>'10. Pro Forma page 5'!I23</f>
        <v>0</v>
      </c>
      <c r="J39" s="419">
        <f>'10. Pro Forma page 5'!J23</f>
        <v>0</v>
      </c>
      <c r="K39" s="419">
        <f>'10. Pro Forma page 5'!K23</f>
        <v>0</v>
      </c>
      <c r="L39" s="419">
        <f>'10. Pro Forma page 5'!L23</f>
        <v>0</v>
      </c>
      <c r="M39" s="419">
        <f>'10. Pro Forma page 5'!M23</f>
        <v>0</v>
      </c>
      <c r="N39" s="419">
        <f>'10. Pro Forma page 5'!N23</f>
        <v>0</v>
      </c>
      <c r="O39" s="419">
        <f>'10. Pro Forma page 5'!O23</f>
        <v>0</v>
      </c>
      <c r="P39" s="419">
        <f>'10. Pro Forma page 5'!P23</f>
        <v>0</v>
      </c>
      <c r="Q39" s="419">
        <f>'10. Pro Forma page 5'!Q23</f>
        <v>0</v>
      </c>
      <c r="R39" s="419">
        <f>'10. Pro Forma page 5'!R23</f>
        <v>0</v>
      </c>
      <c r="S39" s="419">
        <f>'10. Pro Forma page 5'!S23</f>
        <v>0</v>
      </c>
      <c r="T39" s="419">
        <f>'10. Pro Forma page 5'!T23</f>
        <v>0</v>
      </c>
      <c r="U39" s="419">
        <f>'10. Pro Forma page 5'!U23</f>
        <v>0</v>
      </c>
      <c r="V39" s="419">
        <f>'10. Pro Forma page 5'!V23</f>
        <v>0</v>
      </c>
      <c r="W39" s="419">
        <f>'10. Pro Forma page 5'!W23</f>
        <v>0</v>
      </c>
      <c r="X39" s="419">
        <f>'10. Pro Forma page 5'!X23</f>
        <v>0</v>
      </c>
      <c r="Y39" s="419">
        <f>'10. Pro Forma page 5'!Y23</f>
        <v>0</v>
      </c>
      <c r="Z39" s="419">
        <f>'10. Pro Forma page 5'!Z23</f>
        <v>0</v>
      </c>
      <c r="AA39" s="419">
        <f>'10. Pro Forma page 5'!AA23</f>
        <v>0</v>
      </c>
      <c r="AB39" s="419">
        <f>'10. Pro Forma page 5'!AB23</f>
        <v>0</v>
      </c>
      <c r="AC39" s="419">
        <f>'10. Pro Forma page 5'!AC23</f>
        <v>0</v>
      </c>
      <c r="AD39" s="419">
        <f>'10. Pro Forma page 5'!AD23</f>
        <v>0</v>
      </c>
      <c r="AE39" s="419">
        <f>'10. Pro Forma page 5'!AE23</f>
        <v>0</v>
      </c>
      <c r="AF39" s="419">
        <f>'10. Pro Forma page 5'!AF23</f>
        <v>0</v>
      </c>
    </row>
    <row r="40" spans="1:35" s="13" customFormat="1" ht="15.75">
      <c r="A40" s="416" t="s">
        <v>179</v>
      </c>
      <c r="B40" s="413"/>
      <c r="C40" s="420">
        <f>IF((C33-C35-C39-C36-C37-C38)&gt;0,IF('10. Pro Forma page 5'!B34-((C33-C35-C39-C36-C37-C38)*'5. Sources of Funds'!G24)&gt;0,(C33-C35-C39-C36-C37-C38)*'5. Sources of Funds'!G24,'10. Pro Forma page 5'!B34),0)</f>
        <v>0</v>
      </c>
      <c r="D40" s="420">
        <f>IF((D33-D35-D39-D36-D37-D38)&gt;0,IF('10. Pro Forma page 5'!C39-((D33-D35-D39-D36-D37-D38)*'5. Sources of Funds'!$G$24)&gt;0,(D33-D35-D39-D36-D37-D38)*'5. Sources of Funds'!$G$24,'10. Pro Forma page 5'!C39),0)</f>
        <v>0</v>
      </c>
      <c r="E40" s="420">
        <f>IF((E33-E35-E39-E36-E37-E38)&gt;0,IF('10. Pro Forma page 5'!D39-((E33-E35-E39-E36-E37-E38)*'5. Sources of Funds'!$G$24)&gt;0,(E33-E35-E39-E36-E37-E38)*'5. Sources of Funds'!$G$24,'10. Pro Forma page 5'!D39),0)</f>
        <v>0</v>
      </c>
      <c r="F40" s="420">
        <f>IF((F33-F35-F39-F36-F37-F38)&gt;0,IF('10. Pro Forma page 5'!E39-((F33-F35-F39-F36-F37-F38)*'5. Sources of Funds'!$G$24)&gt;0,(F33-F35-F39-F36-F37-F38)*'5. Sources of Funds'!$G$24,'10. Pro Forma page 5'!E39),0)</f>
        <v>0</v>
      </c>
      <c r="G40" s="420">
        <f>IF((G33-G35-G39-G36-G37-G38)&gt;0,IF('10. Pro Forma page 5'!F39-((G33-G35-G39-G36-G37-G38)*'5. Sources of Funds'!$G$24)&gt;0,(G33-G35-G39-G36-G37-G38)*'5. Sources of Funds'!$G$24,'10. Pro Forma page 5'!F39),0)</f>
        <v>0</v>
      </c>
      <c r="H40" s="420">
        <f>IF((H33-H35-H39-H36-H37-H38)&gt;0,IF('10. Pro Forma page 5'!G39-((H33-H35-H39-H36-H37-H38)*'5. Sources of Funds'!$G$24)&gt;0,(H33-H35-H39-H36-H37-H38)*'5. Sources of Funds'!$G$24,'10. Pro Forma page 5'!G39),0)</f>
        <v>0</v>
      </c>
      <c r="I40" s="420">
        <f>IF((I33-I35-I39-I36-I37-I38)&gt;0,IF('10. Pro Forma page 5'!H39-((I33-I35-I39-I36-I37-I38)*'5. Sources of Funds'!$G$24)&gt;0,(I33-I35-I39-I36-I37-I38)*'5. Sources of Funds'!$G$24,'10. Pro Forma page 5'!H39),0)</f>
        <v>0</v>
      </c>
      <c r="J40" s="420">
        <f>IF((J33-J35-J39-J36-J37-J38)&gt;0,IF('10. Pro Forma page 5'!I39-((J33-J35-J39-J36-J37-J38)*'5. Sources of Funds'!$G$24)&gt;0,(J33-J35-J39-J36-J37-J38)*'5. Sources of Funds'!$G$24,'10. Pro Forma page 5'!I39),0)</f>
        <v>0</v>
      </c>
      <c r="K40" s="420">
        <f>IF((K33-K35-K39-K36-K37-K38)&gt;0,IF('10. Pro Forma page 5'!J39-((K33-K35-K39-K36-K37-K38)*'5. Sources of Funds'!$G$24)&gt;0,(K33-K35-K39-K36-K37-K38)*'5. Sources of Funds'!$G$24,'10. Pro Forma page 5'!J39),0)</f>
        <v>0</v>
      </c>
      <c r="L40" s="420">
        <f>IF((L33-L35-L39-L36-L37-L38)&gt;0,IF('10. Pro Forma page 5'!K39-((L33-L35-L39-L36-L37-L38)*'5. Sources of Funds'!$G$24)&gt;0,(L33-L35-L39-L36-L37-L38)*'5. Sources of Funds'!$G$24,'10. Pro Forma page 5'!K39),0)</f>
        <v>0</v>
      </c>
      <c r="M40" s="420">
        <f>IF((M33-M35-M39-M36-M37-M38)&gt;0,IF('10. Pro Forma page 5'!L39-((M33-M35-M39-M36-M37-M38)*'5. Sources of Funds'!$G$24)&gt;0,(M33-M35-M39-M36-M37-M38)*'5. Sources of Funds'!$G$24,'10. Pro Forma page 5'!L39),0)</f>
        <v>0</v>
      </c>
      <c r="N40" s="420">
        <f>IF((N33-N35-N39-N36-N37-N38)&gt;0,IF('10. Pro Forma page 5'!M39-((N33-N35-N39-N36-N37-N38)*'5. Sources of Funds'!$G$24)&gt;0,(N33-N35-N39-N36-N37-N38)*'5. Sources of Funds'!$G$24,'10. Pro Forma page 5'!M39),0)</f>
        <v>0</v>
      </c>
      <c r="O40" s="420">
        <f>IF((O33-O35-O39-O36-O37-O38)&gt;0,IF('10. Pro Forma page 5'!N39-((O33-O35-O39-O36-O37-O38)*'5. Sources of Funds'!$G$24)&gt;0,(O33-O35-O39-O36-O37-O38)*'5. Sources of Funds'!$G$24,'10. Pro Forma page 5'!N39),0)</f>
        <v>0</v>
      </c>
      <c r="P40" s="420">
        <f>IF((P33-P35-P39-P36-P37-P38)&gt;0,IF('10. Pro Forma page 5'!O39-((P33-P35-P39-P36-P37-P38)*'5. Sources of Funds'!$G$24)&gt;0,(P33-P35-P39-P36-P37-P38)*'5. Sources of Funds'!$G$24,'10. Pro Forma page 5'!O39),0)</f>
        <v>0</v>
      </c>
      <c r="Q40" s="420">
        <f>IF((Q33-Q35-Q39-Q36-Q37-Q38)&gt;0,IF('10. Pro Forma page 5'!P39-((Q33-Q35-Q39-Q36-Q37-Q38)*'5. Sources of Funds'!$G$24)&gt;0,(Q33-Q35-Q39-Q36-Q37-Q38)*'5. Sources of Funds'!$G$24,'10. Pro Forma page 5'!P39),0)</f>
        <v>0</v>
      </c>
      <c r="R40" s="420">
        <f>IF((R33-R35-R39-R36-R37-R38)&gt;0,IF('10. Pro Forma page 5'!Q39-((R33-R35-R39-R36-R37-R38)*'5. Sources of Funds'!$G$24)&gt;0,(R33-R35-R39-R36-R37-R38)*'5. Sources of Funds'!$G$24,'10. Pro Forma page 5'!Q39),0)</f>
        <v>0</v>
      </c>
      <c r="S40" s="420">
        <f>IF((S33-S35-S39-S36-S37-S38)&gt;0,IF('10. Pro Forma page 5'!R39-((S33-S35-S39-S36-S37-S38)*'5. Sources of Funds'!$G$24)&gt;0,(S33-S35-S39-S36-S37-S38)*'5. Sources of Funds'!$G$24,'10. Pro Forma page 5'!R39),0)</f>
        <v>0</v>
      </c>
      <c r="T40" s="420">
        <f>IF((T33-T35-T39-T36-T37-T38)&gt;0,IF('10. Pro Forma page 5'!S39-((T33-T35-T39-T36-T37-T38)*'5. Sources of Funds'!$G$24)&gt;0,(T33-T35-T39-T36-T37-T38)*'5. Sources of Funds'!$G$24,'10. Pro Forma page 5'!S39),0)</f>
        <v>0</v>
      </c>
      <c r="U40" s="420">
        <f>IF((U33-U35-U39-U36-U37-U38)&gt;0,IF('10. Pro Forma page 5'!T39-((U33-U35-U39-U36-U37-U38)*'5. Sources of Funds'!$G$24)&gt;0,(U33-U35-U39-U36-U37-U38)*'5. Sources of Funds'!$G$24,'10. Pro Forma page 5'!T39),0)</f>
        <v>0</v>
      </c>
      <c r="V40" s="420">
        <f>IF((V33-V35-V39-V36-V37-V38)&gt;0,IF('10. Pro Forma page 5'!U39-((V33-V35-V39-V36-V37-V38)*'5. Sources of Funds'!$G$24)&gt;0,(V33-V35-V39-V36-V37-V38)*'5. Sources of Funds'!$G$24,'10. Pro Forma page 5'!U39),0)</f>
        <v>0</v>
      </c>
      <c r="W40" s="420">
        <f>IF((W33-W35-W39-W36-W37-W38)&gt;0,IF('10. Pro Forma page 5'!V39-((W33-W35-W39-W36-W37-W38)*'5. Sources of Funds'!$G$24)&gt;0,(W33-W35-W39-W36-W37-W38)*'5. Sources of Funds'!$G$24,'10. Pro Forma page 5'!V39),0)</f>
        <v>0</v>
      </c>
      <c r="X40" s="420">
        <f>IF((X33-X35-X39-X36-X37-X38)&gt;0,IF('10. Pro Forma page 5'!W39-((X33-X35-X39-X36-X37-X38)*'5. Sources of Funds'!$G$24)&gt;0,(X33-X35-X39-X36-X37-X38)*'5. Sources of Funds'!$G$24,'10. Pro Forma page 5'!W39),0)</f>
        <v>0</v>
      </c>
      <c r="Y40" s="420">
        <f>IF((Y33-Y35-Y39-Y36-Y37-Y38)&gt;0,IF('10. Pro Forma page 5'!X39-((Y33-Y35-Y39-Y36-Y37-Y38)*'5. Sources of Funds'!$G$24)&gt;0,(Y33-Y35-Y39-Y36-Y37-Y38)*'5. Sources of Funds'!$G$24,'10. Pro Forma page 5'!X39),0)</f>
        <v>0</v>
      </c>
      <c r="Z40" s="420">
        <f>IF((Z33-Z35-Z39-Z36-Z37-Z38)&gt;0,IF('10. Pro Forma page 5'!Y39-((Z33-Z35-Z39-Z36-Z37-Z38)*'5. Sources of Funds'!$G$24)&gt;0,(Z33-Z35-Z39-Z36-Z37-Z38)*'5. Sources of Funds'!$G$24,'10. Pro Forma page 5'!Y39),0)</f>
        <v>0</v>
      </c>
      <c r="AA40" s="420">
        <f>IF((AA33-AA35-AA39-AA36-AA37-AA38)&gt;0,IF('10. Pro Forma page 5'!Z39-((AA33-AA35-AA39-AA36-AA37-AA38)*'5. Sources of Funds'!$G$24)&gt;0,(AA33-AA35-AA39-AA36-AA37-AA38)*'5. Sources of Funds'!$G$24,'10. Pro Forma page 5'!Z39),0)</f>
        <v>0</v>
      </c>
      <c r="AB40" s="420">
        <f>IF((AB33-AB35-AB39-AB36-AB37-AB38)&gt;0,IF('10. Pro Forma page 5'!AA39-((AB33-AB35-AB39-AB36-AB37-AB38)*'5. Sources of Funds'!$G$24)&gt;0,(AB33-AB35-AB39-AB36-AB37-AB38)*'5. Sources of Funds'!$G$24,'10. Pro Forma page 5'!AA39),0)</f>
        <v>0</v>
      </c>
      <c r="AC40" s="420">
        <f>IF((AC33-AC35-AC39-AC36-AC37-AC38)&gt;0,IF('10. Pro Forma page 5'!AB39-((AC33-AC35-AC39-AC36-AC37-AC38)*'5. Sources of Funds'!$G$24)&gt;0,(AC33-AC35-AC39-AC36-AC37-AC38)*'5. Sources of Funds'!$G$24,'10. Pro Forma page 5'!AB39),0)</f>
        <v>0</v>
      </c>
      <c r="AD40" s="420">
        <f>IF((AD33-AD35-AD39-AD36-AD37-AD38)&gt;0,IF('10. Pro Forma page 5'!AC39-((AD33-AD35-AD39-AD36-AD37-AD38)*'5. Sources of Funds'!$G$24)&gt;0,(AD33-AD35-AD39-AD36-AD37-AD38)*'5. Sources of Funds'!$G$24,'10. Pro Forma page 5'!AC39),0)</f>
        <v>0</v>
      </c>
      <c r="AE40" s="420">
        <f>IF((AE33-AE35-AE39-AE36-AE37-AE38)&gt;0,IF('10. Pro Forma page 5'!AD39-((AE33-AE35-AE39-AE36-AE37-AE38)*'5. Sources of Funds'!$G$24)&gt;0,(AE33-AE35-AE39-AE36-AE37-AE38)*'5. Sources of Funds'!$G$24,'10. Pro Forma page 5'!AD39),0)</f>
        <v>0</v>
      </c>
      <c r="AF40" s="420">
        <f>IF((AF33-AF35-AF39-AF36-AF37-AF38)&gt;0,IF('10. Pro Forma page 5'!AE39-((AF33-AF35-AF39-AF36-AF37-AF38)*'5. Sources of Funds'!$G$24)&gt;0,(AF33-AF35-AF39-AF36-AF37-AF38)*'5. Sources of Funds'!$G$24,'10. Pro Forma page 5'!AE39),0)</f>
        <v>0</v>
      </c>
    </row>
    <row r="41" spans="1:35" s="13" customFormat="1" ht="15.75">
      <c r="A41" s="415" t="s">
        <v>154</v>
      </c>
      <c r="B41" s="418"/>
      <c r="C41" s="419">
        <f t="shared" ref="C41:AF41" si="7">C33-C36-C37-C35-C38-C39-C40</f>
        <v>0</v>
      </c>
      <c r="D41" s="419">
        <f t="shared" si="7"/>
        <v>0</v>
      </c>
      <c r="E41" s="419">
        <f t="shared" si="7"/>
        <v>0</v>
      </c>
      <c r="F41" s="419">
        <f t="shared" si="7"/>
        <v>0</v>
      </c>
      <c r="G41" s="419">
        <f t="shared" si="7"/>
        <v>0</v>
      </c>
      <c r="H41" s="419">
        <f t="shared" si="7"/>
        <v>0</v>
      </c>
      <c r="I41" s="419">
        <f t="shared" si="7"/>
        <v>0</v>
      </c>
      <c r="J41" s="419">
        <f t="shared" si="7"/>
        <v>0</v>
      </c>
      <c r="K41" s="419">
        <f t="shared" si="7"/>
        <v>0</v>
      </c>
      <c r="L41" s="419">
        <f t="shared" si="7"/>
        <v>0</v>
      </c>
      <c r="M41" s="419">
        <f t="shared" si="7"/>
        <v>0</v>
      </c>
      <c r="N41" s="419">
        <f t="shared" si="7"/>
        <v>0</v>
      </c>
      <c r="O41" s="419">
        <f t="shared" si="7"/>
        <v>0</v>
      </c>
      <c r="P41" s="419">
        <f t="shared" si="7"/>
        <v>0</v>
      </c>
      <c r="Q41" s="419">
        <f t="shared" si="7"/>
        <v>0</v>
      </c>
      <c r="R41" s="419">
        <f t="shared" si="7"/>
        <v>0</v>
      </c>
      <c r="S41" s="419">
        <f t="shared" si="7"/>
        <v>0</v>
      </c>
      <c r="T41" s="419">
        <f t="shared" si="7"/>
        <v>0</v>
      </c>
      <c r="U41" s="419">
        <f t="shared" si="7"/>
        <v>0</v>
      </c>
      <c r="V41" s="419">
        <f t="shared" si="7"/>
        <v>0</v>
      </c>
      <c r="W41" s="419">
        <f t="shared" si="7"/>
        <v>0</v>
      </c>
      <c r="X41" s="419">
        <f t="shared" si="7"/>
        <v>0</v>
      </c>
      <c r="Y41" s="419">
        <f t="shared" si="7"/>
        <v>0</v>
      </c>
      <c r="Z41" s="419">
        <f t="shared" si="7"/>
        <v>0</v>
      </c>
      <c r="AA41" s="419">
        <f t="shared" si="7"/>
        <v>0</v>
      </c>
      <c r="AB41" s="419">
        <f t="shared" si="7"/>
        <v>0</v>
      </c>
      <c r="AC41" s="419">
        <f t="shared" si="7"/>
        <v>0</v>
      </c>
      <c r="AD41" s="419">
        <f t="shared" si="7"/>
        <v>0</v>
      </c>
      <c r="AE41" s="419">
        <f t="shared" si="7"/>
        <v>0</v>
      </c>
      <c r="AF41" s="419">
        <f t="shared" si="7"/>
        <v>0</v>
      </c>
    </row>
    <row r="42" spans="1:35" s="13" customFormat="1" ht="15.75">
      <c r="A42" s="415" t="s">
        <v>123</v>
      </c>
      <c r="B42" s="418"/>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row>
    <row r="43" spans="1:35" s="13" customFormat="1" ht="15.75">
      <c r="A43" s="423" t="s">
        <v>115</v>
      </c>
      <c r="B43" s="41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row>
    <row r="44" spans="1:35" s="13" customFormat="1" ht="15.75">
      <c r="A44" s="417" t="s">
        <v>56</v>
      </c>
      <c r="B44" s="415"/>
      <c r="C44" s="419">
        <f t="shared" ref="C44:AF44" si="8">C41-C42-C43</f>
        <v>0</v>
      </c>
      <c r="D44" s="419">
        <f t="shared" si="8"/>
        <v>0</v>
      </c>
      <c r="E44" s="419">
        <f t="shared" si="8"/>
        <v>0</v>
      </c>
      <c r="F44" s="419">
        <f t="shared" si="8"/>
        <v>0</v>
      </c>
      <c r="G44" s="419">
        <f t="shared" si="8"/>
        <v>0</v>
      </c>
      <c r="H44" s="419">
        <f t="shared" si="8"/>
        <v>0</v>
      </c>
      <c r="I44" s="419">
        <f t="shared" si="8"/>
        <v>0</v>
      </c>
      <c r="J44" s="419">
        <f t="shared" si="8"/>
        <v>0</v>
      </c>
      <c r="K44" s="419">
        <f t="shared" si="8"/>
        <v>0</v>
      </c>
      <c r="L44" s="419">
        <f t="shared" si="8"/>
        <v>0</v>
      </c>
      <c r="M44" s="419">
        <f t="shared" si="8"/>
        <v>0</v>
      </c>
      <c r="N44" s="419">
        <f t="shared" si="8"/>
        <v>0</v>
      </c>
      <c r="O44" s="419">
        <f t="shared" si="8"/>
        <v>0</v>
      </c>
      <c r="P44" s="419">
        <f t="shared" si="8"/>
        <v>0</v>
      </c>
      <c r="Q44" s="419">
        <f t="shared" si="8"/>
        <v>0</v>
      </c>
      <c r="R44" s="419">
        <f t="shared" si="8"/>
        <v>0</v>
      </c>
      <c r="S44" s="419">
        <f t="shared" si="8"/>
        <v>0</v>
      </c>
      <c r="T44" s="419">
        <f t="shared" si="8"/>
        <v>0</v>
      </c>
      <c r="U44" s="419">
        <f t="shared" si="8"/>
        <v>0</v>
      </c>
      <c r="V44" s="419">
        <f t="shared" si="8"/>
        <v>0</v>
      </c>
      <c r="W44" s="419">
        <f t="shared" si="8"/>
        <v>0</v>
      </c>
      <c r="X44" s="419">
        <f t="shared" si="8"/>
        <v>0</v>
      </c>
      <c r="Y44" s="419">
        <f t="shared" si="8"/>
        <v>0</v>
      </c>
      <c r="Z44" s="419">
        <f t="shared" si="8"/>
        <v>0</v>
      </c>
      <c r="AA44" s="419">
        <f t="shared" si="8"/>
        <v>0</v>
      </c>
      <c r="AB44" s="419">
        <f t="shared" si="8"/>
        <v>0</v>
      </c>
      <c r="AC44" s="419">
        <f t="shared" si="8"/>
        <v>0</v>
      </c>
      <c r="AD44" s="419">
        <f t="shared" si="8"/>
        <v>0</v>
      </c>
      <c r="AE44" s="419">
        <f t="shared" si="8"/>
        <v>0</v>
      </c>
      <c r="AF44" s="419">
        <f t="shared" si="8"/>
        <v>0</v>
      </c>
      <c r="AG44" s="72"/>
      <c r="AH44" s="72"/>
      <c r="AI44" s="72"/>
    </row>
    <row r="45" spans="1:35" s="13" customFormat="1" ht="15.75">
      <c r="A45" s="411" t="s">
        <v>180</v>
      </c>
      <c r="B45" s="415"/>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row>
    <row r="46" spans="1:35" s="13" customFormat="1" ht="15.75">
      <c r="A46" s="418"/>
      <c r="B46" s="415"/>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row>
    <row r="47" spans="1:35" s="74" customFormat="1" ht="14.25" customHeight="1">
      <c r="A47" s="418" t="s">
        <v>57</v>
      </c>
      <c r="B47" s="418"/>
      <c r="C47" s="425">
        <f>IF('8. Pro Forma page 3'!C29&gt;0,C33/'8. Pro Forma page 3'!C29,0)</f>
        <v>0</v>
      </c>
      <c r="D47" s="425">
        <f>IF('8. Pro Forma page 3'!D29&gt;0,D33/'8. Pro Forma page 3'!D29,0)</f>
        <v>0</v>
      </c>
      <c r="E47" s="425">
        <f>IF('8. Pro Forma page 3'!E29&gt;0,E33/'8. Pro Forma page 3'!E29,0)</f>
        <v>0</v>
      </c>
      <c r="F47" s="425">
        <f>IF('8. Pro Forma page 3'!F29&gt;0,F33/'8. Pro Forma page 3'!F29,0)</f>
        <v>0</v>
      </c>
      <c r="G47" s="425">
        <f>IF('8. Pro Forma page 3'!G29&gt;0,G33/'8. Pro Forma page 3'!G29,0)</f>
        <v>0</v>
      </c>
      <c r="H47" s="425">
        <f>IF('8. Pro Forma page 3'!H29&gt;0,H33/'8. Pro Forma page 3'!H29,0)</f>
        <v>0</v>
      </c>
      <c r="I47" s="425">
        <f>IF('8. Pro Forma page 3'!I29&gt;0,I33/'8. Pro Forma page 3'!I29,0)</f>
        <v>0</v>
      </c>
      <c r="J47" s="425">
        <f>IF('8. Pro Forma page 3'!J29&gt;0,J33/'8. Pro Forma page 3'!J29,0)</f>
        <v>0</v>
      </c>
      <c r="K47" s="425">
        <f>IF('8. Pro Forma page 3'!K29&gt;0,K33/'8. Pro Forma page 3'!K29,0)</f>
        <v>0</v>
      </c>
      <c r="L47" s="425">
        <f>IF('8. Pro Forma page 3'!L29&gt;0,L33/'8. Pro Forma page 3'!L29,0)</f>
        <v>0</v>
      </c>
      <c r="M47" s="425">
        <f>IF('8. Pro Forma page 3'!M29&gt;0,M33/'8. Pro Forma page 3'!M29,0)</f>
        <v>0</v>
      </c>
      <c r="N47" s="425">
        <f>IF('8. Pro Forma page 3'!N29&gt;0,N33/'8. Pro Forma page 3'!N29,0)</f>
        <v>0</v>
      </c>
      <c r="O47" s="425">
        <f>IF('8. Pro Forma page 3'!O29&gt;0,O33/'8. Pro Forma page 3'!O29,0)</f>
        <v>0</v>
      </c>
      <c r="P47" s="425">
        <f>IF('8. Pro Forma page 3'!P29&gt;0,P33/'8. Pro Forma page 3'!P29,0)</f>
        <v>0</v>
      </c>
      <c r="Q47" s="425">
        <f>IF('8. Pro Forma page 3'!Q29&gt;0,Q33/'8. Pro Forma page 3'!Q29,0)</f>
        <v>0</v>
      </c>
      <c r="R47" s="425">
        <f>IF('8. Pro Forma page 3'!R29&gt;0,R33/'8. Pro Forma page 3'!R29,0)</f>
        <v>0</v>
      </c>
      <c r="S47" s="425">
        <f>IF('8. Pro Forma page 3'!S29&gt;0,S33/'8. Pro Forma page 3'!S29,0)</f>
        <v>0</v>
      </c>
      <c r="T47" s="425">
        <f>IF('8. Pro Forma page 3'!T29&gt;0,T33/'8. Pro Forma page 3'!T29,0)</f>
        <v>0</v>
      </c>
      <c r="U47" s="425">
        <f>IF('8. Pro Forma page 3'!U29&gt;0,U33/'8. Pro Forma page 3'!U29,0)</f>
        <v>0</v>
      </c>
      <c r="V47" s="425">
        <f>IF('8. Pro Forma page 3'!V29&gt;0,V33/'8. Pro Forma page 3'!V29,0)</f>
        <v>0</v>
      </c>
      <c r="W47" s="425">
        <f>IF('8. Pro Forma page 3'!W29&gt;0,W33/'8. Pro Forma page 3'!W29,0)</f>
        <v>0</v>
      </c>
      <c r="X47" s="425">
        <f>IF('8. Pro Forma page 3'!X29&gt;0,X33/'8. Pro Forma page 3'!X29,0)</f>
        <v>0</v>
      </c>
      <c r="Y47" s="425">
        <f>IF('8. Pro Forma page 3'!Y29&gt;0,Y33/'8. Pro Forma page 3'!Y29,0)</f>
        <v>0</v>
      </c>
      <c r="Z47" s="425">
        <f>IF('8. Pro Forma page 3'!Z29&gt;0,Z33/'8. Pro Forma page 3'!Z29,0)</f>
        <v>0</v>
      </c>
      <c r="AA47" s="425">
        <f>IF('8. Pro Forma page 3'!AA29&gt;0,AA33/'8. Pro Forma page 3'!AA29,0)</f>
        <v>0</v>
      </c>
      <c r="AB47" s="425">
        <f>IF('8. Pro Forma page 3'!AB29&gt;0,AB33/'8. Pro Forma page 3'!AB29,0)</f>
        <v>0</v>
      </c>
      <c r="AC47" s="425">
        <f>IF('8. Pro Forma page 3'!AC29&gt;0,AC33/'8. Pro Forma page 3'!AC29,0)</f>
        <v>0</v>
      </c>
      <c r="AD47" s="425">
        <f>IF('8. Pro Forma page 3'!AD29&gt;0,AD33/'8. Pro Forma page 3'!AD29,0)</f>
        <v>0</v>
      </c>
      <c r="AE47" s="425">
        <f>IF('8. Pro Forma page 3'!AE29&gt;0,AE33/'8. Pro Forma page 3'!AE29,0)</f>
        <v>0</v>
      </c>
      <c r="AF47" s="425">
        <f>IF('8. Pro Forma page 3'!AF29&gt;0,AF33/'8. Pro Forma page 3'!AF29,0)</f>
        <v>0</v>
      </c>
      <c r="AG47" s="13"/>
      <c r="AH47" s="13"/>
      <c r="AI47" s="13"/>
    </row>
    <row r="48" spans="1:35" s="13" customFormat="1" ht="15.75">
      <c r="A48" s="418" t="s">
        <v>155</v>
      </c>
      <c r="B48" s="418"/>
      <c r="C48" s="425">
        <f t="shared" ref="C48:AF48" si="9">IF(SUM(C35:C40)&gt;0,C33/SUM(C35:C40),0)</f>
        <v>0</v>
      </c>
      <c r="D48" s="425">
        <f t="shared" si="9"/>
        <v>0</v>
      </c>
      <c r="E48" s="425">
        <f t="shared" si="9"/>
        <v>0</v>
      </c>
      <c r="F48" s="425">
        <f t="shared" si="9"/>
        <v>0</v>
      </c>
      <c r="G48" s="425">
        <f t="shared" si="9"/>
        <v>0</v>
      </c>
      <c r="H48" s="425">
        <f t="shared" si="9"/>
        <v>0</v>
      </c>
      <c r="I48" s="425">
        <f t="shared" si="9"/>
        <v>0</v>
      </c>
      <c r="J48" s="425">
        <f t="shared" si="9"/>
        <v>0</v>
      </c>
      <c r="K48" s="425">
        <f t="shared" si="9"/>
        <v>0</v>
      </c>
      <c r="L48" s="425">
        <f t="shared" si="9"/>
        <v>0</v>
      </c>
      <c r="M48" s="425">
        <f t="shared" si="9"/>
        <v>0</v>
      </c>
      <c r="N48" s="425">
        <f t="shared" si="9"/>
        <v>0</v>
      </c>
      <c r="O48" s="425">
        <f t="shared" si="9"/>
        <v>0</v>
      </c>
      <c r="P48" s="425">
        <f t="shared" si="9"/>
        <v>0</v>
      </c>
      <c r="Q48" s="425">
        <f t="shared" si="9"/>
        <v>0</v>
      </c>
      <c r="R48" s="425">
        <f t="shared" si="9"/>
        <v>0</v>
      </c>
      <c r="S48" s="425">
        <f t="shared" si="9"/>
        <v>0</v>
      </c>
      <c r="T48" s="425">
        <f t="shared" si="9"/>
        <v>0</v>
      </c>
      <c r="U48" s="425">
        <f t="shared" si="9"/>
        <v>0</v>
      </c>
      <c r="V48" s="425">
        <f t="shared" si="9"/>
        <v>0</v>
      </c>
      <c r="W48" s="425">
        <f t="shared" si="9"/>
        <v>0</v>
      </c>
      <c r="X48" s="425">
        <f t="shared" si="9"/>
        <v>0</v>
      </c>
      <c r="Y48" s="425">
        <f t="shared" si="9"/>
        <v>0</v>
      </c>
      <c r="Z48" s="425">
        <f t="shared" si="9"/>
        <v>0</v>
      </c>
      <c r="AA48" s="425">
        <f t="shared" si="9"/>
        <v>0</v>
      </c>
      <c r="AB48" s="425">
        <f t="shared" si="9"/>
        <v>0</v>
      </c>
      <c r="AC48" s="425">
        <f t="shared" si="9"/>
        <v>0</v>
      </c>
      <c r="AD48" s="425">
        <f t="shared" si="9"/>
        <v>0</v>
      </c>
      <c r="AE48" s="425">
        <f t="shared" si="9"/>
        <v>0</v>
      </c>
      <c r="AF48" s="425">
        <f t="shared" si="9"/>
        <v>0</v>
      </c>
    </row>
    <row r="49" spans="1:32" s="13" customFormat="1" ht="15.75">
      <c r="A49" s="426" t="s">
        <v>58</v>
      </c>
      <c r="B49" s="426"/>
      <c r="C49" s="427">
        <f>IF('5. Sources of Funds'!$C$29&gt;0,C44/'5. Sources of Funds'!$C$29,0)</f>
        <v>0</v>
      </c>
      <c r="D49" s="427">
        <f>IF('5. Sources of Funds'!$C$29&gt;0,D44/'5. Sources of Funds'!$C$29,0)</f>
        <v>0</v>
      </c>
      <c r="E49" s="427">
        <f>IF('5. Sources of Funds'!$C$29&gt;0,E44/'5. Sources of Funds'!$C$29,0)</f>
        <v>0</v>
      </c>
      <c r="F49" s="427">
        <f>IF('5. Sources of Funds'!$C$29&gt;0,F44/'5. Sources of Funds'!$C$29,0)</f>
        <v>0</v>
      </c>
      <c r="G49" s="427">
        <f>IF('5. Sources of Funds'!$C$29&gt;0,G44/'5. Sources of Funds'!$C$29,0)</f>
        <v>0</v>
      </c>
      <c r="H49" s="427">
        <f>IF('5. Sources of Funds'!$C$29&gt;0,H44/'5. Sources of Funds'!$C$29,0)</f>
        <v>0</v>
      </c>
      <c r="I49" s="427">
        <f>IF('5. Sources of Funds'!$C$29&gt;0,I44/'5. Sources of Funds'!$C$29,0)</f>
        <v>0</v>
      </c>
      <c r="J49" s="427">
        <f>IF('5. Sources of Funds'!$C$29&gt;0,J44/'5. Sources of Funds'!$C$29,0)</f>
        <v>0</v>
      </c>
      <c r="K49" s="427">
        <f>IF('5. Sources of Funds'!$C$29&gt;0,K44/'5. Sources of Funds'!$C$29,0)</f>
        <v>0</v>
      </c>
      <c r="L49" s="427">
        <f>IF('5. Sources of Funds'!$C$29&gt;0,L44/'5. Sources of Funds'!$C$29,0)</f>
        <v>0</v>
      </c>
      <c r="M49" s="427">
        <f>IF('5. Sources of Funds'!$C$29&gt;0,M44/'5. Sources of Funds'!$C$29,0)</f>
        <v>0</v>
      </c>
      <c r="N49" s="427">
        <f>IF('5. Sources of Funds'!$C$29&gt;0,N44/'5. Sources of Funds'!$C$29,0)</f>
        <v>0</v>
      </c>
      <c r="O49" s="427">
        <f>IF('5. Sources of Funds'!$C$29&gt;0,O44/'5. Sources of Funds'!$C$29,0)</f>
        <v>0</v>
      </c>
      <c r="P49" s="427">
        <f>IF('5. Sources of Funds'!$C$29&gt;0,P44/'5. Sources of Funds'!$C$29,0)</f>
        <v>0</v>
      </c>
      <c r="Q49" s="427">
        <f>IF('5. Sources of Funds'!$C$29&gt;0,Q44/'5. Sources of Funds'!$C$29,0)</f>
        <v>0</v>
      </c>
      <c r="R49" s="427">
        <f>IF('5. Sources of Funds'!$C$29&gt;0,R44/'5. Sources of Funds'!$C$29,0)</f>
        <v>0</v>
      </c>
      <c r="S49" s="427">
        <f>IF('5. Sources of Funds'!$C$29&gt;0,S44/'5. Sources of Funds'!$C$29,0)</f>
        <v>0</v>
      </c>
      <c r="T49" s="427">
        <f>IF('5. Sources of Funds'!$C$29&gt;0,T44/'5. Sources of Funds'!$C$29,0)</f>
        <v>0</v>
      </c>
      <c r="U49" s="427">
        <f>IF('5. Sources of Funds'!$C$29&gt;0,U44/'5. Sources of Funds'!$C$29,0)</f>
        <v>0</v>
      </c>
      <c r="V49" s="427">
        <f>IF('5. Sources of Funds'!$C$29&gt;0,V44/'5. Sources of Funds'!$C$29,0)</f>
        <v>0</v>
      </c>
      <c r="W49" s="427">
        <f>IF('5. Sources of Funds'!$C$29&gt;0,W44/'5. Sources of Funds'!$C$29,0)</f>
        <v>0</v>
      </c>
      <c r="X49" s="427">
        <f>IF('5. Sources of Funds'!$C$29&gt;0,X44/'5. Sources of Funds'!$C$29,0)</f>
        <v>0</v>
      </c>
      <c r="Y49" s="427">
        <f>IF('5. Sources of Funds'!$C$29&gt;0,Y44/'5. Sources of Funds'!$C$29,0)</f>
        <v>0</v>
      </c>
      <c r="Z49" s="427">
        <f>IF('5. Sources of Funds'!$C$29&gt;0,Z44/'5. Sources of Funds'!$C$29,0)</f>
        <v>0</v>
      </c>
      <c r="AA49" s="427">
        <f>IF('5. Sources of Funds'!$C$29&gt;0,AA44/'5. Sources of Funds'!$C$29,0)</f>
        <v>0</v>
      </c>
      <c r="AB49" s="427">
        <f>IF('5. Sources of Funds'!$C$29&gt;0,AB44/'5. Sources of Funds'!$C$29,0)</f>
        <v>0</v>
      </c>
      <c r="AC49" s="427">
        <f>IF('5. Sources of Funds'!$C$29&gt;0,AC44/'5. Sources of Funds'!$C$29,0)</f>
        <v>0</v>
      </c>
      <c r="AD49" s="427">
        <f>IF('5. Sources of Funds'!$C$29&gt;0,AD44/'5. Sources of Funds'!$C$29,0)</f>
        <v>0</v>
      </c>
      <c r="AE49" s="427">
        <f>IF('5. Sources of Funds'!$C$29&gt;0,AE44/'5. Sources of Funds'!$C$29,0)</f>
        <v>0</v>
      </c>
      <c r="AF49" s="427">
        <f>IF('5. Sources of Funds'!$C$29&gt;0,AF44/'5. Sources of Funds'!$C$29,0)</f>
        <v>0</v>
      </c>
    </row>
    <row r="50" spans="1:32" s="13" customFormat="1" ht="15.75">
      <c r="A50" s="71"/>
      <c r="B50" s="71"/>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row>
  </sheetData>
  <mergeCells count="4">
    <mergeCell ref="A9:B9"/>
    <mergeCell ref="A10:B10"/>
    <mergeCell ref="A7:B7"/>
    <mergeCell ref="A8:B8"/>
  </mergeCells>
  <pageMargins left="0.7" right="0.7" top="0.75" bottom="0.75" header="0.3" footer="0.3"/>
  <pageSetup scale="64" orientation="landscape" horizontalDpi="300" verticalDpi="300" r:id="rId1"/>
  <ignoredErrors>
    <ignoredError sqref="D30:AF30 D22:AF22"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F46"/>
  <sheetViews>
    <sheetView view="pageBreakPreview" zoomScaleNormal="100" zoomScaleSheetLayoutView="100" workbookViewId="0"/>
  </sheetViews>
  <sheetFormatPr defaultColWidth="8.6640625" defaultRowHeight="15"/>
  <cols>
    <col min="2" max="2" width="17.33203125" customWidth="1"/>
  </cols>
  <sheetData>
    <row r="1" spans="1:32" s="13" customFormat="1" ht="21">
      <c r="A1" s="428" t="s">
        <v>192</v>
      </c>
      <c r="B1" s="429"/>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row>
    <row r="2" spans="1:32" s="13" customFormat="1" ht="15.75">
      <c r="A2" s="402" t="s">
        <v>163</v>
      </c>
      <c r="B2" s="418"/>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row>
    <row r="3" spans="1:32" s="13" customFormat="1" ht="15.75">
      <c r="A3" s="418"/>
      <c r="B3" s="412"/>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row>
    <row r="4" spans="1:32" s="13" customFormat="1" ht="15.75">
      <c r="A4" s="411" t="s">
        <v>156</v>
      </c>
      <c r="B4" s="418"/>
      <c r="C4" s="405" t="s">
        <v>59</v>
      </c>
      <c r="D4" s="405" t="s">
        <v>60</v>
      </c>
      <c r="E4" s="405" t="s">
        <v>61</v>
      </c>
      <c r="F4" s="405" t="s">
        <v>62</v>
      </c>
      <c r="G4" s="405" t="s">
        <v>63</v>
      </c>
      <c r="H4" s="405" t="s">
        <v>64</v>
      </c>
      <c r="I4" s="405" t="s">
        <v>65</v>
      </c>
      <c r="J4" s="405" t="s">
        <v>66</v>
      </c>
      <c r="K4" s="405" t="s">
        <v>67</v>
      </c>
      <c r="L4" s="405" t="s">
        <v>68</v>
      </c>
      <c r="M4" s="405" t="s">
        <v>69</v>
      </c>
      <c r="N4" s="405" t="s">
        <v>70</v>
      </c>
      <c r="O4" s="405" t="s">
        <v>71</v>
      </c>
      <c r="P4" s="405" t="s">
        <v>72</v>
      </c>
      <c r="Q4" s="405">
        <f>'7. Pro Forma page 2'!Q4</f>
        <v>15</v>
      </c>
      <c r="R4" s="405">
        <f>'7. Pro Forma page 2'!R4</f>
        <v>16</v>
      </c>
      <c r="S4" s="405">
        <f>'7. Pro Forma page 2'!S4</f>
        <v>17</v>
      </c>
      <c r="T4" s="405">
        <f>'7. Pro Forma page 2'!T4</f>
        <v>18</v>
      </c>
      <c r="U4" s="405">
        <f>'7. Pro Forma page 2'!U4</f>
        <v>19</v>
      </c>
      <c r="V4" s="405">
        <f>'7. Pro Forma page 2'!V4</f>
        <v>20</v>
      </c>
      <c r="W4" s="405">
        <f>'7. Pro Forma page 2'!W4</f>
        <v>21</v>
      </c>
      <c r="X4" s="405">
        <f>'7. Pro Forma page 2'!X4</f>
        <v>22</v>
      </c>
      <c r="Y4" s="405">
        <f>'7. Pro Forma page 2'!Y4</f>
        <v>23</v>
      </c>
      <c r="Z4" s="405">
        <f>'7. Pro Forma page 2'!Z4</f>
        <v>24</v>
      </c>
      <c r="AA4" s="405">
        <f>'7. Pro Forma page 2'!AA4</f>
        <v>25</v>
      </c>
      <c r="AB4" s="405">
        <f>'7. Pro Forma page 2'!AB4</f>
        <v>26</v>
      </c>
      <c r="AC4" s="405">
        <f>'7. Pro Forma page 2'!AC4</f>
        <v>27</v>
      </c>
      <c r="AD4" s="405">
        <f>'7. Pro Forma page 2'!AD4</f>
        <v>28</v>
      </c>
      <c r="AE4" s="405">
        <f>'7. Pro Forma page 2'!AE4</f>
        <v>29</v>
      </c>
      <c r="AF4" s="405">
        <f>'7. Pro Forma page 2'!AF4</f>
        <v>30</v>
      </c>
    </row>
    <row r="5" spans="1:32" s="13" customFormat="1" ht="15.75">
      <c r="A5" s="415"/>
      <c r="B5" s="415"/>
      <c r="C5" s="406" t="s">
        <v>73</v>
      </c>
      <c r="D5" s="406" t="s">
        <v>73</v>
      </c>
      <c r="E5" s="406" t="s">
        <v>73</v>
      </c>
      <c r="F5" s="406" t="s">
        <v>73</v>
      </c>
      <c r="G5" s="406" t="s">
        <v>73</v>
      </c>
      <c r="H5" s="406" t="s">
        <v>73</v>
      </c>
      <c r="I5" s="406" t="s">
        <v>73</v>
      </c>
      <c r="J5" s="406" t="s">
        <v>73</v>
      </c>
      <c r="K5" s="406" t="s">
        <v>73</v>
      </c>
      <c r="L5" s="406" t="s">
        <v>73</v>
      </c>
      <c r="M5" s="406" t="s">
        <v>73</v>
      </c>
      <c r="N5" s="406" t="s">
        <v>73</v>
      </c>
      <c r="O5" s="406" t="s">
        <v>73</v>
      </c>
      <c r="P5" s="406" t="s">
        <v>73</v>
      </c>
      <c r="Q5" s="406" t="s">
        <v>73</v>
      </c>
      <c r="R5" s="406" t="s">
        <v>73</v>
      </c>
      <c r="S5" s="406" t="s">
        <v>73</v>
      </c>
      <c r="T5" s="406" t="s">
        <v>73</v>
      </c>
      <c r="U5" s="406" t="s">
        <v>73</v>
      </c>
      <c r="V5" s="406" t="s">
        <v>73</v>
      </c>
      <c r="W5" s="406" t="s">
        <v>73</v>
      </c>
      <c r="X5" s="406" t="s">
        <v>73</v>
      </c>
      <c r="Y5" s="406" t="s">
        <v>73</v>
      </c>
      <c r="Z5" s="406" t="s">
        <v>73</v>
      </c>
      <c r="AA5" s="406" t="s">
        <v>73</v>
      </c>
      <c r="AB5" s="406" t="s">
        <v>73</v>
      </c>
      <c r="AC5" s="406" t="s">
        <v>73</v>
      </c>
      <c r="AD5" s="406" t="s">
        <v>73</v>
      </c>
      <c r="AE5" s="406" t="s">
        <v>73</v>
      </c>
      <c r="AF5" s="406" t="s">
        <v>73</v>
      </c>
    </row>
    <row r="6" spans="1:32" s="13" customFormat="1" ht="15.75">
      <c r="A6" s="418" t="s">
        <v>74</v>
      </c>
      <c r="B6" s="418"/>
      <c r="C6" s="419">
        <f>'7. Pro Forma page 2'!C44</f>
        <v>0</v>
      </c>
      <c r="D6" s="419">
        <f>'7. Pro Forma page 2'!D44</f>
        <v>0</v>
      </c>
      <c r="E6" s="419">
        <f>'7. Pro Forma page 2'!E44</f>
        <v>0</v>
      </c>
      <c r="F6" s="419">
        <f>'7. Pro Forma page 2'!F44</f>
        <v>0</v>
      </c>
      <c r="G6" s="419">
        <f>'7. Pro Forma page 2'!G44</f>
        <v>0</v>
      </c>
      <c r="H6" s="419">
        <f>'7. Pro Forma page 2'!H44</f>
        <v>0</v>
      </c>
      <c r="I6" s="419">
        <f>'7. Pro Forma page 2'!I44</f>
        <v>0</v>
      </c>
      <c r="J6" s="419">
        <f>'7. Pro Forma page 2'!J44</f>
        <v>0</v>
      </c>
      <c r="K6" s="419">
        <f>'7. Pro Forma page 2'!K44</f>
        <v>0</v>
      </c>
      <c r="L6" s="419">
        <f>'7. Pro Forma page 2'!L44</f>
        <v>0</v>
      </c>
      <c r="M6" s="419">
        <f>'7. Pro Forma page 2'!M44</f>
        <v>0</v>
      </c>
      <c r="N6" s="419">
        <f>'7. Pro Forma page 2'!N44</f>
        <v>0</v>
      </c>
      <c r="O6" s="419">
        <f>'7. Pro Forma page 2'!O44</f>
        <v>0</v>
      </c>
      <c r="P6" s="419">
        <f>'7. Pro Forma page 2'!P44</f>
        <v>0</v>
      </c>
      <c r="Q6" s="419">
        <f>'7. Pro Forma page 2'!Q44</f>
        <v>0</v>
      </c>
      <c r="R6" s="419">
        <f>'7. Pro Forma page 2'!R44</f>
        <v>0</v>
      </c>
      <c r="S6" s="419">
        <f>'7. Pro Forma page 2'!S44</f>
        <v>0</v>
      </c>
      <c r="T6" s="419">
        <f>'7. Pro Forma page 2'!T44</f>
        <v>0</v>
      </c>
      <c r="U6" s="419">
        <f>'7. Pro Forma page 2'!U44</f>
        <v>0</v>
      </c>
      <c r="V6" s="419">
        <f>'7. Pro Forma page 2'!V44</f>
        <v>0</v>
      </c>
      <c r="W6" s="419">
        <f>'7. Pro Forma page 2'!W44</f>
        <v>0</v>
      </c>
      <c r="X6" s="419">
        <f>'7. Pro Forma page 2'!X44</f>
        <v>0</v>
      </c>
      <c r="Y6" s="419">
        <f>'7. Pro Forma page 2'!Y44</f>
        <v>0</v>
      </c>
      <c r="Z6" s="419">
        <f>'7. Pro Forma page 2'!Z44</f>
        <v>0</v>
      </c>
      <c r="AA6" s="419">
        <f>'7. Pro Forma page 2'!AA44</f>
        <v>0</v>
      </c>
      <c r="AB6" s="419">
        <f>'7. Pro Forma page 2'!AB44</f>
        <v>0</v>
      </c>
      <c r="AC6" s="419">
        <f>'7. Pro Forma page 2'!AC44</f>
        <v>0</v>
      </c>
      <c r="AD6" s="419">
        <f>'7. Pro Forma page 2'!AD44</f>
        <v>0</v>
      </c>
      <c r="AE6" s="419">
        <f>'7. Pro Forma page 2'!AE44</f>
        <v>0</v>
      </c>
      <c r="AF6" s="419">
        <f>'7. Pro Forma page 2'!AF44</f>
        <v>0</v>
      </c>
    </row>
    <row r="7" spans="1:32" s="13" customFormat="1" ht="15.75">
      <c r="A7" s="418" t="s">
        <v>75</v>
      </c>
      <c r="B7" s="418"/>
      <c r="C7" s="419">
        <v>0</v>
      </c>
      <c r="D7" s="419">
        <v>0</v>
      </c>
      <c r="E7" s="419">
        <v>0</v>
      </c>
      <c r="F7" s="419">
        <v>0</v>
      </c>
      <c r="G7" s="419">
        <v>0</v>
      </c>
      <c r="H7" s="419">
        <v>0</v>
      </c>
      <c r="I7" s="419">
        <v>0</v>
      </c>
      <c r="J7" s="419">
        <v>0</v>
      </c>
      <c r="K7" s="419">
        <v>0</v>
      </c>
      <c r="L7" s="419">
        <v>0</v>
      </c>
      <c r="M7" s="419">
        <v>0</v>
      </c>
      <c r="N7" s="419">
        <v>0</v>
      </c>
      <c r="O7" s="419">
        <v>0</v>
      </c>
      <c r="P7" s="419">
        <v>0</v>
      </c>
      <c r="Q7" s="419">
        <v>0</v>
      </c>
      <c r="R7" s="419">
        <v>0</v>
      </c>
      <c r="S7" s="419">
        <v>0</v>
      </c>
      <c r="T7" s="419">
        <v>0</v>
      </c>
      <c r="U7" s="419">
        <v>0</v>
      </c>
      <c r="V7" s="419">
        <v>0</v>
      </c>
      <c r="W7" s="419">
        <v>0</v>
      </c>
      <c r="X7" s="419">
        <v>0</v>
      </c>
      <c r="Y7" s="419">
        <v>0</v>
      </c>
      <c r="Z7" s="419">
        <v>0</v>
      </c>
      <c r="AA7" s="419">
        <v>0</v>
      </c>
      <c r="AB7" s="419">
        <v>0</v>
      </c>
      <c r="AC7" s="419">
        <v>0</v>
      </c>
      <c r="AD7" s="419">
        <v>0</v>
      </c>
      <c r="AE7" s="419">
        <v>0</v>
      </c>
      <c r="AF7" s="419">
        <v>0</v>
      </c>
    </row>
    <row r="8" spans="1:32" s="13" customFormat="1" ht="15.75">
      <c r="A8" s="418" t="s">
        <v>77</v>
      </c>
      <c r="B8" s="418"/>
      <c r="C8" s="419">
        <v>0</v>
      </c>
      <c r="D8" s="419">
        <v>0</v>
      </c>
      <c r="E8" s="419">
        <v>0</v>
      </c>
      <c r="F8" s="419">
        <v>0</v>
      </c>
      <c r="G8" s="419">
        <v>0</v>
      </c>
      <c r="H8" s="419">
        <v>0</v>
      </c>
      <c r="I8" s="419">
        <v>0</v>
      </c>
      <c r="J8" s="419">
        <v>0</v>
      </c>
      <c r="K8" s="419">
        <v>0</v>
      </c>
      <c r="L8" s="419">
        <v>0</v>
      </c>
      <c r="M8" s="419">
        <v>0</v>
      </c>
      <c r="N8" s="419">
        <v>0</v>
      </c>
      <c r="O8" s="419">
        <v>0</v>
      </c>
      <c r="P8" s="419">
        <v>0</v>
      </c>
      <c r="Q8" s="419">
        <v>0</v>
      </c>
      <c r="R8" s="419">
        <v>0</v>
      </c>
      <c r="S8" s="419">
        <v>0</v>
      </c>
      <c r="T8" s="419">
        <v>0</v>
      </c>
      <c r="U8" s="419">
        <v>0</v>
      </c>
      <c r="V8" s="419">
        <v>0</v>
      </c>
      <c r="W8" s="419">
        <v>0</v>
      </c>
      <c r="X8" s="419">
        <v>0</v>
      </c>
      <c r="Y8" s="419">
        <v>0</v>
      </c>
      <c r="Z8" s="419">
        <v>0</v>
      </c>
      <c r="AA8" s="419">
        <v>0</v>
      </c>
      <c r="AB8" s="419">
        <v>0</v>
      </c>
      <c r="AC8" s="419">
        <v>0</v>
      </c>
      <c r="AD8" s="419">
        <v>0</v>
      </c>
      <c r="AE8" s="419">
        <v>0</v>
      </c>
      <c r="AF8" s="419">
        <v>0</v>
      </c>
    </row>
    <row r="9" spans="1:32" s="13" customFormat="1" ht="15.75">
      <c r="A9" s="415" t="s">
        <v>76</v>
      </c>
      <c r="B9" s="418"/>
      <c r="C9" s="419">
        <v>0</v>
      </c>
      <c r="D9" s="419">
        <v>0</v>
      </c>
      <c r="E9" s="419">
        <v>0</v>
      </c>
      <c r="F9" s="419">
        <v>0</v>
      </c>
      <c r="G9" s="419">
        <v>0</v>
      </c>
      <c r="H9" s="419">
        <v>0</v>
      </c>
      <c r="I9" s="419">
        <v>0</v>
      </c>
      <c r="J9" s="419">
        <v>0</v>
      </c>
      <c r="K9" s="419">
        <v>0</v>
      </c>
      <c r="L9" s="419">
        <v>0</v>
      </c>
      <c r="M9" s="419">
        <v>0</v>
      </c>
      <c r="N9" s="419">
        <v>0</v>
      </c>
      <c r="O9" s="419">
        <v>0</v>
      </c>
      <c r="P9" s="419">
        <v>0</v>
      </c>
      <c r="Q9" s="419">
        <v>0</v>
      </c>
      <c r="R9" s="419">
        <v>0</v>
      </c>
      <c r="S9" s="419">
        <v>0</v>
      </c>
      <c r="T9" s="419">
        <v>0</v>
      </c>
      <c r="U9" s="419">
        <v>0</v>
      </c>
      <c r="V9" s="419">
        <v>0</v>
      </c>
      <c r="W9" s="419">
        <v>0</v>
      </c>
      <c r="X9" s="419">
        <v>0</v>
      </c>
      <c r="Y9" s="419">
        <v>0</v>
      </c>
      <c r="Z9" s="419">
        <v>0</v>
      </c>
      <c r="AA9" s="419">
        <v>0</v>
      </c>
      <c r="AB9" s="419">
        <v>0</v>
      </c>
      <c r="AC9" s="419">
        <v>0</v>
      </c>
      <c r="AD9" s="419">
        <v>0</v>
      </c>
      <c r="AE9" s="419">
        <v>0</v>
      </c>
      <c r="AF9" s="419">
        <v>0</v>
      </c>
    </row>
    <row r="10" spans="1:32" s="13" customFormat="1" ht="15.75">
      <c r="A10" s="418" t="s">
        <v>78</v>
      </c>
      <c r="B10" s="418"/>
      <c r="C10" s="419">
        <v>0</v>
      </c>
      <c r="D10" s="419">
        <v>0</v>
      </c>
      <c r="E10" s="419">
        <v>0</v>
      </c>
      <c r="F10" s="419">
        <v>0</v>
      </c>
      <c r="G10" s="419">
        <v>0</v>
      </c>
      <c r="H10" s="419">
        <v>0</v>
      </c>
      <c r="I10" s="419">
        <v>0</v>
      </c>
      <c r="J10" s="419">
        <v>0</v>
      </c>
      <c r="K10" s="419">
        <v>0</v>
      </c>
      <c r="L10" s="419">
        <v>0</v>
      </c>
      <c r="M10" s="419">
        <v>0</v>
      </c>
      <c r="N10" s="419">
        <v>0</v>
      </c>
      <c r="O10" s="419">
        <v>0</v>
      </c>
      <c r="P10" s="419">
        <v>0</v>
      </c>
      <c r="Q10" s="419">
        <v>0</v>
      </c>
      <c r="R10" s="419">
        <v>0</v>
      </c>
      <c r="S10" s="419">
        <v>0</v>
      </c>
      <c r="T10" s="419">
        <v>0</v>
      </c>
      <c r="U10" s="419">
        <v>0</v>
      </c>
      <c r="V10" s="419">
        <v>0</v>
      </c>
      <c r="W10" s="419">
        <v>0</v>
      </c>
      <c r="X10" s="419">
        <v>0</v>
      </c>
      <c r="Y10" s="419">
        <v>0</v>
      </c>
      <c r="Z10" s="419">
        <v>0</v>
      </c>
      <c r="AA10" s="419">
        <v>0</v>
      </c>
      <c r="AB10" s="419">
        <v>0</v>
      </c>
      <c r="AC10" s="419">
        <v>0</v>
      </c>
      <c r="AD10" s="419">
        <v>0</v>
      </c>
      <c r="AE10" s="419">
        <v>0</v>
      </c>
      <c r="AF10" s="419">
        <v>0</v>
      </c>
    </row>
    <row r="11" spans="1:32" s="13" customFormat="1" ht="15.75">
      <c r="A11" s="416" t="s">
        <v>79</v>
      </c>
      <c r="B11" s="415"/>
      <c r="C11" s="431">
        <v>0</v>
      </c>
      <c r="D11" s="431">
        <v>0</v>
      </c>
      <c r="E11" s="431">
        <v>0</v>
      </c>
      <c r="F11" s="431">
        <v>0</v>
      </c>
      <c r="G11" s="431">
        <v>0</v>
      </c>
      <c r="H11" s="431">
        <v>0</v>
      </c>
      <c r="I11" s="431">
        <v>0</v>
      </c>
      <c r="J11" s="431">
        <v>0</v>
      </c>
      <c r="K11" s="431">
        <v>0</v>
      </c>
      <c r="L11" s="431">
        <v>0</v>
      </c>
      <c r="M11" s="431">
        <v>0</v>
      </c>
      <c r="N11" s="431">
        <v>0</v>
      </c>
      <c r="O11" s="431">
        <v>0</v>
      </c>
      <c r="P11" s="431">
        <v>0</v>
      </c>
      <c r="Q11" s="431">
        <v>0</v>
      </c>
      <c r="R11" s="431">
        <v>0</v>
      </c>
      <c r="S11" s="431">
        <v>0</v>
      </c>
      <c r="T11" s="431">
        <v>0</v>
      </c>
      <c r="U11" s="431">
        <v>0</v>
      </c>
      <c r="V11" s="431">
        <v>0</v>
      </c>
      <c r="W11" s="431">
        <v>0</v>
      </c>
      <c r="X11" s="431">
        <v>0</v>
      </c>
      <c r="Y11" s="431">
        <v>0</v>
      </c>
      <c r="Z11" s="431">
        <v>0</v>
      </c>
      <c r="AA11" s="431">
        <v>0</v>
      </c>
      <c r="AB11" s="431">
        <v>0</v>
      </c>
      <c r="AC11" s="431">
        <v>0</v>
      </c>
      <c r="AD11" s="431">
        <v>0</v>
      </c>
      <c r="AE11" s="431">
        <v>0</v>
      </c>
      <c r="AF11" s="431">
        <v>0</v>
      </c>
    </row>
    <row r="12" spans="1:32" s="13" customFormat="1" ht="15.75">
      <c r="A12" s="415" t="s">
        <v>164</v>
      </c>
      <c r="B12" s="418"/>
      <c r="C12" s="419">
        <f t="shared" ref="C12:AF12" si="0">C6-C7-C9-C8+C10+C11</f>
        <v>0</v>
      </c>
      <c r="D12" s="419">
        <f t="shared" si="0"/>
        <v>0</v>
      </c>
      <c r="E12" s="419">
        <f t="shared" si="0"/>
        <v>0</v>
      </c>
      <c r="F12" s="419">
        <f t="shared" si="0"/>
        <v>0</v>
      </c>
      <c r="G12" s="419">
        <f t="shared" si="0"/>
        <v>0</v>
      </c>
      <c r="H12" s="419">
        <f t="shared" si="0"/>
        <v>0</v>
      </c>
      <c r="I12" s="419">
        <f t="shared" si="0"/>
        <v>0</v>
      </c>
      <c r="J12" s="419">
        <f t="shared" si="0"/>
        <v>0</v>
      </c>
      <c r="K12" s="419">
        <f t="shared" si="0"/>
        <v>0</v>
      </c>
      <c r="L12" s="419">
        <f t="shared" si="0"/>
        <v>0</v>
      </c>
      <c r="M12" s="419">
        <f t="shared" si="0"/>
        <v>0</v>
      </c>
      <c r="N12" s="419">
        <f t="shared" si="0"/>
        <v>0</v>
      </c>
      <c r="O12" s="419">
        <f t="shared" si="0"/>
        <v>0</v>
      </c>
      <c r="P12" s="419">
        <f t="shared" si="0"/>
        <v>0</v>
      </c>
      <c r="Q12" s="419">
        <f t="shared" si="0"/>
        <v>0</v>
      </c>
      <c r="R12" s="419">
        <f t="shared" si="0"/>
        <v>0</v>
      </c>
      <c r="S12" s="419">
        <f t="shared" si="0"/>
        <v>0</v>
      </c>
      <c r="T12" s="419">
        <f t="shared" si="0"/>
        <v>0</v>
      </c>
      <c r="U12" s="419">
        <f t="shared" si="0"/>
        <v>0</v>
      </c>
      <c r="V12" s="419">
        <f t="shared" si="0"/>
        <v>0</v>
      </c>
      <c r="W12" s="419">
        <f t="shared" si="0"/>
        <v>0</v>
      </c>
      <c r="X12" s="419">
        <f t="shared" si="0"/>
        <v>0</v>
      </c>
      <c r="Y12" s="419">
        <f t="shared" si="0"/>
        <v>0</v>
      </c>
      <c r="Z12" s="419">
        <f t="shared" si="0"/>
        <v>0</v>
      </c>
      <c r="AA12" s="419">
        <f t="shared" si="0"/>
        <v>0</v>
      </c>
      <c r="AB12" s="419">
        <f t="shared" si="0"/>
        <v>0</v>
      </c>
      <c r="AC12" s="419">
        <f t="shared" si="0"/>
        <v>0</v>
      </c>
      <c r="AD12" s="419">
        <f t="shared" si="0"/>
        <v>0</v>
      </c>
      <c r="AE12" s="419">
        <f t="shared" si="0"/>
        <v>0</v>
      </c>
      <c r="AF12" s="419">
        <f t="shared" si="0"/>
        <v>0</v>
      </c>
    </row>
    <row r="13" spans="1:32" s="13" customFormat="1" ht="15.75">
      <c r="A13" s="418" t="s">
        <v>176</v>
      </c>
      <c r="B13" s="418"/>
      <c r="C13" s="432">
        <f>'5. Sources of Funds'!E12</f>
        <v>0</v>
      </c>
      <c r="D13" s="432">
        <f>'5. Sources of Funds'!E12</f>
        <v>0</v>
      </c>
      <c r="E13" s="432">
        <f>'5. Sources of Funds'!E12</f>
        <v>0</v>
      </c>
      <c r="F13" s="432">
        <f>'5. Sources of Funds'!E12</f>
        <v>0</v>
      </c>
      <c r="G13" s="432">
        <f>'5. Sources of Funds'!E12</f>
        <v>0</v>
      </c>
      <c r="H13" s="432">
        <f>'5. Sources of Funds'!E12</f>
        <v>0</v>
      </c>
      <c r="I13" s="432">
        <f>'5. Sources of Funds'!E12</f>
        <v>0</v>
      </c>
      <c r="J13" s="432">
        <f>'5. Sources of Funds'!E12</f>
        <v>0</v>
      </c>
      <c r="K13" s="432">
        <f>'5. Sources of Funds'!E12</f>
        <v>0</v>
      </c>
      <c r="L13" s="432">
        <f>'5. Sources of Funds'!E12</f>
        <v>0</v>
      </c>
      <c r="M13" s="432">
        <f>'5. Sources of Funds'!E12</f>
        <v>0</v>
      </c>
      <c r="N13" s="432">
        <f>'5. Sources of Funds'!E12</f>
        <v>0</v>
      </c>
      <c r="O13" s="432">
        <f>'5. Sources of Funds'!E12</f>
        <v>0</v>
      </c>
      <c r="P13" s="432">
        <f>'5. Sources of Funds'!E12</f>
        <v>0</v>
      </c>
      <c r="Q13" s="432">
        <f>'5. Sources of Funds'!E12</f>
        <v>0</v>
      </c>
      <c r="R13" s="432">
        <f>'5. Sources of Funds'!E12</f>
        <v>0</v>
      </c>
      <c r="S13" s="432">
        <f>'5. Sources of Funds'!E12</f>
        <v>0</v>
      </c>
      <c r="T13" s="432">
        <f>'5. Sources of Funds'!E12</f>
        <v>0</v>
      </c>
      <c r="U13" s="432">
        <f>'5. Sources of Funds'!E12</f>
        <v>0</v>
      </c>
      <c r="V13" s="432">
        <f>'5. Sources of Funds'!E12</f>
        <v>0</v>
      </c>
      <c r="W13" s="432">
        <f>'5. Sources of Funds'!E12</f>
        <v>0</v>
      </c>
      <c r="X13" s="432">
        <f>'5. Sources of Funds'!E12</f>
        <v>0</v>
      </c>
      <c r="Y13" s="432">
        <f>'5. Sources of Funds'!E12</f>
        <v>0</v>
      </c>
      <c r="Z13" s="432">
        <f>'5. Sources of Funds'!E12</f>
        <v>0</v>
      </c>
      <c r="AA13" s="432">
        <f>'5. Sources of Funds'!E12</f>
        <v>0</v>
      </c>
      <c r="AB13" s="432">
        <f>'5. Sources of Funds'!E12</f>
        <v>0</v>
      </c>
      <c r="AC13" s="432">
        <f>'5. Sources of Funds'!E12</f>
        <v>0</v>
      </c>
      <c r="AD13" s="432">
        <f>'5. Sources of Funds'!E12</f>
        <v>0</v>
      </c>
      <c r="AE13" s="432">
        <f>'5. Sources of Funds'!E12</f>
        <v>0</v>
      </c>
      <c r="AF13" s="432">
        <f>'5. Sources of Funds'!E12</f>
        <v>0</v>
      </c>
    </row>
    <row r="14" spans="1:32" s="13" customFormat="1" ht="15.75">
      <c r="A14" s="415"/>
      <c r="B14" s="415"/>
      <c r="C14" s="406" t="s">
        <v>48</v>
      </c>
      <c r="D14" s="406" t="s">
        <v>48</v>
      </c>
      <c r="E14" s="406" t="s">
        <v>48</v>
      </c>
      <c r="F14" s="406" t="s">
        <v>48</v>
      </c>
      <c r="G14" s="406" t="s">
        <v>48</v>
      </c>
      <c r="H14" s="406" t="s">
        <v>48</v>
      </c>
      <c r="I14" s="406" t="s">
        <v>48</v>
      </c>
      <c r="J14" s="406" t="s">
        <v>48</v>
      </c>
      <c r="K14" s="406" t="s">
        <v>48</v>
      </c>
      <c r="L14" s="406" t="s">
        <v>48</v>
      </c>
      <c r="M14" s="406" t="s">
        <v>48</v>
      </c>
      <c r="N14" s="406" t="s">
        <v>48</v>
      </c>
      <c r="O14" s="406" t="s">
        <v>48</v>
      </c>
      <c r="P14" s="406" t="s">
        <v>48</v>
      </c>
      <c r="Q14" s="406" t="s">
        <v>48</v>
      </c>
      <c r="R14" s="406" t="s">
        <v>48</v>
      </c>
      <c r="S14" s="406" t="s">
        <v>48</v>
      </c>
      <c r="T14" s="406" t="s">
        <v>48</v>
      </c>
      <c r="U14" s="406" t="s">
        <v>48</v>
      </c>
      <c r="V14" s="406" t="s">
        <v>48</v>
      </c>
      <c r="W14" s="406" t="s">
        <v>48</v>
      </c>
      <c r="X14" s="406" t="s">
        <v>48</v>
      </c>
      <c r="Y14" s="406" t="s">
        <v>48</v>
      </c>
      <c r="Z14" s="406" t="s">
        <v>48</v>
      </c>
      <c r="AA14" s="406" t="s">
        <v>48</v>
      </c>
      <c r="AB14" s="406" t="s">
        <v>48</v>
      </c>
      <c r="AC14" s="406" t="s">
        <v>48</v>
      </c>
      <c r="AD14" s="406" t="s">
        <v>48</v>
      </c>
      <c r="AE14" s="406" t="s">
        <v>48</v>
      </c>
      <c r="AF14" s="406" t="s">
        <v>48</v>
      </c>
    </row>
    <row r="15" spans="1:32" s="13" customFormat="1" ht="15.75">
      <c r="A15" s="415" t="s">
        <v>157</v>
      </c>
      <c r="B15" s="418"/>
      <c r="C15" s="419">
        <f t="shared" ref="C15:AF15" si="1">C12*C13</f>
        <v>0</v>
      </c>
      <c r="D15" s="419">
        <f t="shared" si="1"/>
        <v>0</v>
      </c>
      <c r="E15" s="419">
        <f t="shared" si="1"/>
        <v>0</v>
      </c>
      <c r="F15" s="419">
        <f t="shared" si="1"/>
        <v>0</v>
      </c>
      <c r="G15" s="419">
        <f t="shared" si="1"/>
        <v>0</v>
      </c>
      <c r="H15" s="419">
        <f t="shared" si="1"/>
        <v>0</v>
      </c>
      <c r="I15" s="419">
        <f t="shared" si="1"/>
        <v>0</v>
      </c>
      <c r="J15" s="419">
        <f t="shared" si="1"/>
        <v>0</v>
      </c>
      <c r="K15" s="419">
        <f t="shared" si="1"/>
        <v>0</v>
      </c>
      <c r="L15" s="419">
        <f t="shared" si="1"/>
        <v>0</v>
      </c>
      <c r="M15" s="419">
        <f t="shared" si="1"/>
        <v>0</v>
      </c>
      <c r="N15" s="419">
        <f t="shared" si="1"/>
        <v>0</v>
      </c>
      <c r="O15" s="419">
        <f t="shared" si="1"/>
        <v>0</v>
      </c>
      <c r="P15" s="419">
        <f t="shared" si="1"/>
        <v>0</v>
      </c>
      <c r="Q15" s="419">
        <f t="shared" si="1"/>
        <v>0</v>
      </c>
      <c r="R15" s="419">
        <f t="shared" si="1"/>
        <v>0</v>
      </c>
      <c r="S15" s="419">
        <f t="shared" si="1"/>
        <v>0</v>
      </c>
      <c r="T15" s="419">
        <f t="shared" si="1"/>
        <v>0</v>
      </c>
      <c r="U15" s="419">
        <f t="shared" si="1"/>
        <v>0</v>
      </c>
      <c r="V15" s="419">
        <f t="shared" si="1"/>
        <v>0</v>
      </c>
      <c r="W15" s="419">
        <f t="shared" si="1"/>
        <v>0</v>
      </c>
      <c r="X15" s="419">
        <f t="shared" si="1"/>
        <v>0</v>
      </c>
      <c r="Y15" s="419">
        <f t="shared" si="1"/>
        <v>0</v>
      </c>
      <c r="Z15" s="419">
        <f t="shared" si="1"/>
        <v>0</v>
      </c>
      <c r="AA15" s="419">
        <f t="shared" si="1"/>
        <v>0</v>
      </c>
      <c r="AB15" s="419">
        <f t="shared" si="1"/>
        <v>0</v>
      </c>
      <c r="AC15" s="419">
        <f t="shared" si="1"/>
        <v>0</v>
      </c>
      <c r="AD15" s="419">
        <f t="shared" si="1"/>
        <v>0</v>
      </c>
      <c r="AE15" s="419">
        <f t="shared" si="1"/>
        <v>0</v>
      </c>
      <c r="AF15" s="419">
        <f t="shared" si="1"/>
        <v>0</v>
      </c>
    </row>
    <row r="16" spans="1:32" s="13" customFormat="1" ht="15.75">
      <c r="A16" s="418"/>
      <c r="B16" s="418"/>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row>
    <row r="17" spans="1:32" s="13" customFormat="1" ht="15.75">
      <c r="A17" s="418" t="s">
        <v>74</v>
      </c>
      <c r="B17" s="418"/>
      <c r="C17" s="419">
        <f>'7. Pro Forma page 2'!C44</f>
        <v>0</v>
      </c>
      <c r="D17" s="419">
        <f>'7. Pro Forma page 2'!D44</f>
        <v>0</v>
      </c>
      <c r="E17" s="419">
        <f>'7. Pro Forma page 2'!E44</f>
        <v>0</v>
      </c>
      <c r="F17" s="419">
        <f>'7. Pro Forma page 2'!F44</f>
        <v>0</v>
      </c>
      <c r="G17" s="419">
        <f>'7. Pro Forma page 2'!G44</f>
        <v>0</v>
      </c>
      <c r="H17" s="419">
        <f>'7. Pro Forma page 2'!H44</f>
        <v>0</v>
      </c>
      <c r="I17" s="419">
        <f>'7. Pro Forma page 2'!I44</f>
        <v>0</v>
      </c>
      <c r="J17" s="419">
        <f>'7. Pro Forma page 2'!J44</f>
        <v>0</v>
      </c>
      <c r="K17" s="419">
        <f>'7. Pro Forma page 2'!K44</f>
        <v>0</v>
      </c>
      <c r="L17" s="419">
        <f>'7. Pro Forma page 2'!L44</f>
        <v>0</v>
      </c>
      <c r="M17" s="419">
        <f>'7. Pro Forma page 2'!M44</f>
        <v>0</v>
      </c>
      <c r="N17" s="419">
        <f>'7. Pro Forma page 2'!N44</f>
        <v>0</v>
      </c>
      <c r="O17" s="419">
        <f>'7. Pro Forma page 2'!O44</f>
        <v>0</v>
      </c>
      <c r="P17" s="419">
        <f>'7. Pro Forma page 2'!P44</f>
        <v>0</v>
      </c>
      <c r="Q17" s="419">
        <f>'7. Pro Forma page 2'!Q44</f>
        <v>0</v>
      </c>
      <c r="R17" s="419">
        <f>'7. Pro Forma page 2'!R44</f>
        <v>0</v>
      </c>
      <c r="S17" s="419">
        <f>'7. Pro Forma page 2'!S44</f>
        <v>0</v>
      </c>
      <c r="T17" s="419">
        <f>'7. Pro Forma page 2'!T44</f>
        <v>0</v>
      </c>
      <c r="U17" s="419">
        <f>'7. Pro Forma page 2'!U44</f>
        <v>0</v>
      </c>
      <c r="V17" s="419">
        <f>'7. Pro Forma page 2'!V44</f>
        <v>0</v>
      </c>
      <c r="W17" s="419">
        <f>'7. Pro Forma page 2'!W44</f>
        <v>0</v>
      </c>
      <c r="X17" s="419">
        <f>'7. Pro Forma page 2'!X44</f>
        <v>0</v>
      </c>
      <c r="Y17" s="419">
        <f>'7. Pro Forma page 2'!Y44</f>
        <v>0</v>
      </c>
      <c r="Z17" s="419">
        <f>'7. Pro Forma page 2'!Z44</f>
        <v>0</v>
      </c>
      <c r="AA17" s="419">
        <f>'7. Pro Forma page 2'!AA44</f>
        <v>0</v>
      </c>
      <c r="AB17" s="419">
        <f>'7. Pro Forma page 2'!AB44</f>
        <v>0</v>
      </c>
      <c r="AC17" s="419">
        <f>'7. Pro Forma page 2'!AC44</f>
        <v>0</v>
      </c>
      <c r="AD17" s="419">
        <f>'7. Pro Forma page 2'!AD44</f>
        <v>0</v>
      </c>
      <c r="AE17" s="419">
        <f>'7. Pro Forma page 2'!AE44</f>
        <v>0</v>
      </c>
      <c r="AF17" s="419">
        <f>'7. Pro Forma page 2'!AF44</f>
        <v>0</v>
      </c>
    </row>
    <row r="18" spans="1:32" s="13" customFormat="1" ht="15.75">
      <c r="A18" s="415" t="s">
        <v>158</v>
      </c>
      <c r="B18" s="418"/>
      <c r="C18" s="419">
        <f t="shared" ref="C18:AF18" si="2">C15</f>
        <v>0</v>
      </c>
      <c r="D18" s="419">
        <f t="shared" si="2"/>
        <v>0</v>
      </c>
      <c r="E18" s="419">
        <f t="shared" si="2"/>
        <v>0</v>
      </c>
      <c r="F18" s="419">
        <f t="shared" si="2"/>
        <v>0</v>
      </c>
      <c r="G18" s="419">
        <f t="shared" si="2"/>
        <v>0</v>
      </c>
      <c r="H18" s="419">
        <f t="shared" si="2"/>
        <v>0</v>
      </c>
      <c r="I18" s="419">
        <f t="shared" si="2"/>
        <v>0</v>
      </c>
      <c r="J18" s="419">
        <f t="shared" si="2"/>
        <v>0</v>
      </c>
      <c r="K18" s="419">
        <f t="shared" si="2"/>
        <v>0</v>
      </c>
      <c r="L18" s="419">
        <f t="shared" si="2"/>
        <v>0</v>
      </c>
      <c r="M18" s="419">
        <f t="shared" si="2"/>
        <v>0</v>
      </c>
      <c r="N18" s="419">
        <f t="shared" si="2"/>
        <v>0</v>
      </c>
      <c r="O18" s="419">
        <f t="shared" si="2"/>
        <v>0</v>
      </c>
      <c r="P18" s="419">
        <f t="shared" si="2"/>
        <v>0</v>
      </c>
      <c r="Q18" s="419">
        <f t="shared" si="2"/>
        <v>0</v>
      </c>
      <c r="R18" s="419">
        <f t="shared" si="2"/>
        <v>0</v>
      </c>
      <c r="S18" s="419">
        <f t="shared" si="2"/>
        <v>0</v>
      </c>
      <c r="T18" s="419">
        <f t="shared" si="2"/>
        <v>0</v>
      </c>
      <c r="U18" s="419">
        <f t="shared" si="2"/>
        <v>0</v>
      </c>
      <c r="V18" s="419">
        <f t="shared" si="2"/>
        <v>0</v>
      </c>
      <c r="W18" s="419">
        <f t="shared" si="2"/>
        <v>0</v>
      </c>
      <c r="X18" s="419">
        <f t="shared" si="2"/>
        <v>0</v>
      </c>
      <c r="Y18" s="419">
        <f t="shared" si="2"/>
        <v>0</v>
      </c>
      <c r="Z18" s="419">
        <f t="shared" si="2"/>
        <v>0</v>
      </c>
      <c r="AA18" s="419">
        <f t="shared" si="2"/>
        <v>0</v>
      </c>
      <c r="AB18" s="419">
        <f t="shared" si="2"/>
        <v>0</v>
      </c>
      <c r="AC18" s="419">
        <f t="shared" si="2"/>
        <v>0</v>
      </c>
      <c r="AD18" s="419">
        <f t="shared" si="2"/>
        <v>0</v>
      </c>
      <c r="AE18" s="419">
        <f t="shared" si="2"/>
        <v>0</v>
      </c>
      <c r="AF18" s="419">
        <f t="shared" si="2"/>
        <v>0</v>
      </c>
    </row>
    <row r="19" spans="1:32" s="13" customFormat="1" ht="15.75">
      <c r="A19" s="415"/>
      <c r="B19" s="415"/>
      <c r="C19" s="406" t="s">
        <v>48</v>
      </c>
      <c r="D19" s="406" t="s">
        <v>48</v>
      </c>
      <c r="E19" s="406" t="s">
        <v>48</v>
      </c>
      <c r="F19" s="406" t="s">
        <v>48</v>
      </c>
      <c r="G19" s="406" t="s">
        <v>48</v>
      </c>
      <c r="H19" s="406" t="s">
        <v>48</v>
      </c>
      <c r="I19" s="406" t="s">
        <v>48</v>
      </c>
      <c r="J19" s="406" t="s">
        <v>48</v>
      </c>
      <c r="K19" s="406" t="s">
        <v>48</v>
      </c>
      <c r="L19" s="406" t="s">
        <v>48</v>
      </c>
      <c r="M19" s="406" t="s">
        <v>48</v>
      </c>
      <c r="N19" s="406" t="s">
        <v>48</v>
      </c>
      <c r="O19" s="406" t="s">
        <v>48</v>
      </c>
      <c r="P19" s="406" t="s">
        <v>48</v>
      </c>
      <c r="Q19" s="406" t="s">
        <v>48</v>
      </c>
      <c r="R19" s="406" t="s">
        <v>48</v>
      </c>
      <c r="S19" s="406" t="s">
        <v>48</v>
      </c>
      <c r="T19" s="406" t="s">
        <v>48</v>
      </c>
      <c r="U19" s="406" t="s">
        <v>48</v>
      </c>
      <c r="V19" s="406" t="s">
        <v>48</v>
      </c>
      <c r="W19" s="406" t="s">
        <v>48</v>
      </c>
      <c r="X19" s="406" t="s">
        <v>48</v>
      </c>
      <c r="Y19" s="406" t="s">
        <v>48</v>
      </c>
      <c r="Z19" s="406" t="s">
        <v>48</v>
      </c>
      <c r="AA19" s="406" t="s">
        <v>48</v>
      </c>
      <c r="AB19" s="406" t="s">
        <v>48</v>
      </c>
      <c r="AC19" s="406" t="s">
        <v>48</v>
      </c>
      <c r="AD19" s="406" t="s">
        <v>48</v>
      </c>
      <c r="AE19" s="406" t="s">
        <v>48</v>
      </c>
      <c r="AF19" s="406" t="s">
        <v>48</v>
      </c>
    </row>
    <row r="20" spans="1:32" s="13" customFormat="1" ht="15.75">
      <c r="A20" s="418" t="s">
        <v>80</v>
      </c>
      <c r="B20" s="418"/>
      <c r="C20" s="419">
        <f t="shared" ref="C20:AF20" si="3">C17-C18</f>
        <v>0</v>
      </c>
      <c r="D20" s="419">
        <f t="shared" si="3"/>
        <v>0</v>
      </c>
      <c r="E20" s="419">
        <f t="shared" si="3"/>
        <v>0</v>
      </c>
      <c r="F20" s="419">
        <f t="shared" si="3"/>
        <v>0</v>
      </c>
      <c r="G20" s="419">
        <f t="shared" si="3"/>
        <v>0</v>
      </c>
      <c r="H20" s="419">
        <f t="shared" si="3"/>
        <v>0</v>
      </c>
      <c r="I20" s="419">
        <f t="shared" si="3"/>
        <v>0</v>
      </c>
      <c r="J20" s="419">
        <f t="shared" si="3"/>
        <v>0</v>
      </c>
      <c r="K20" s="419">
        <f t="shared" si="3"/>
        <v>0</v>
      </c>
      <c r="L20" s="419">
        <f t="shared" si="3"/>
        <v>0</v>
      </c>
      <c r="M20" s="419">
        <f t="shared" si="3"/>
        <v>0</v>
      </c>
      <c r="N20" s="419">
        <f t="shared" si="3"/>
        <v>0</v>
      </c>
      <c r="O20" s="419">
        <f t="shared" si="3"/>
        <v>0</v>
      </c>
      <c r="P20" s="419">
        <f t="shared" si="3"/>
        <v>0</v>
      </c>
      <c r="Q20" s="419">
        <f t="shared" si="3"/>
        <v>0</v>
      </c>
      <c r="R20" s="419">
        <f t="shared" si="3"/>
        <v>0</v>
      </c>
      <c r="S20" s="419">
        <f t="shared" si="3"/>
        <v>0</v>
      </c>
      <c r="T20" s="419">
        <f t="shared" si="3"/>
        <v>0</v>
      </c>
      <c r="U20" s="419">
        <f t="shared" si="3"/>
        <v>0</v>
      </c>
      <c r="V20" s="419">
        <f t="shared" si="3"/>
        <v>0</v>
      </c>
      <c r="W20" s="419">
        <f t="shared" si="3"/>
        <v>0</v>
      </c>
      <c r="X20" s="419">
        <f t="shared" si="3"/>
        <v>0</v>
      </c>
      <c r="Y20" s="419">
        <f t="shared" si="3"/>
        <v>0</v>
      </c>
      <c r="Z20" s="419">
        <f t="shared" si="3"/>
        <v>0</v>
      </c>
      <c r="AA20" s="419">
        <f t="shared" si="3"/>
        <v>0</v>
      </c>
      <c r="AB20" s="419">
        <f t="shared" si="3"/>
        <v>0</v>
      </c>
      <c r="AC20" s="419">
        <f t="shared" si="3"/>
        <v>0</v>
      </c>
      <c r="AD20" s="419">
        <f t="shared" si="3"/>
        <v>0</v>
      </c>
      <c r="AE20" s="419">
        <f t="shared" si="3"/>
        <v>0</v>
      </c>
      <c r="AF20" s="419">
        <f t="shared" si="3"/>
        <v>0</v>
      </c>
    </row>
    <row r="21" spans="1:32" s="13" customFormat="1" ht="15.75">
      <c r="A21" s="418"/>
      <c r="B21" s="418"/>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row>
    <row r="22" spans="1:32" s="13" customFormat="1" ht="15.75">
      <c r="A22" s="418"/>
      <c r="B22" s="418"/>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row>
    <row r="23" spans="1:32" s="13" customFormat="1" ht="15.75">
      <c r="A23" s="401"/>
      <c r="B23" s="411" t="s">
        <v>87</v>
      </c>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row>
    <row r="24" spans="1:32" s="13" customFormat="1" ht="15.75">
      <c r="A24" s="403" t="s">
        <v>204</v>
      </c>
      <c r="B24" s="403"/>
      <c r="C24" s="401">
        <v>1</v>
      </c>
      <c r="D24" s="401">
        <f t="shared" ref="D24:AF24" si="4">C24+1</f>
        <v>2</v>
      </c>
      <c r="E24" s="401">
        <f t="shared" si="4"/>
        <v>3</v>
      </c>
      <c r="F24" s="401">
        <f t="shared" si="4"/>
        <v>4</v>
      </c>
      <c r="G24" s="401">
        <f t="shared" si="4"/>
        <v>5</v>
      </c>
      <c r="H24" s="401">
        <f t="shared" si="4"/>
        <v>6</v>
      </c>
      <c r="I24" s="401">
        <f t="shared" si="4"/>
        <v>7</v>
      </c>
      <c r="J24" s="401">
        <f t="shared" si="4"/>
        <v>8</v>
      </c>
      <c r="K24" s="401">
        <f t="shared" si="4"/>
        <v>9</v>
      </c>
      <c r="L24" s="401">
        <f t="shared" si="4"/>
        <v>10</v>
      </c>
      <c r="M24" s="401">
        <f t="shared" si="4"/>
        <v>11</v>
      </c>
      <c r="N24" s="401">
        <f t="shared" si="4"/>
        <v>12</v>
      </c>
      <c r="O24" s="401">
        <f t="shared" si="4"/>
        <v>13</v>
      </c>
      <c r="P24" s="401">
        <f t="shared" si="4"/>
        <v>14</v>
      </c>
      <c r="Q24" s="401">
        <f t="shared" si="4"/>
        <v>15</v>
      </c>
      <c r="R24" s="401">
        <f t="shared" si="4"/>
        <v>16</v>
      </c>
      <c r="S24" s="401">
        <f t="shared" si="4"/>
        <v>17</v>
      </c>
      <c r="T24" s="401">
        <f t="shared" si="4"/>
        <v>18</v>
      </c>
      <c r="U24" s="401">
        <f t="shared" si="4"/>
        <v>19</v>
      </c>
      <c r="V24" s="401">
        <f t="shared" si="4"/>
        <v>20</v>
      </c>
      <c r="W24" s="401">
        <f t="shared" si="4"/>
        <v>21</v>
      </c>
      <c r="X24" s="401">
        <f t="shared" si="4"/>
        <v>22</v>
      </c>
      <c r="Y24" s="401">
        <f t="shared" si="4"/>
        <v>23</v>
      </c>
      <c r="Z24" s="401">
        <f t="shared" si="4"/>
        <v>24</v>
      </c>
      <c r="AA24" s="401">
        <f t="shared" si="4"/>
        <v>25</v>
      </c>
      <c r="AB24" s="401">
        <f t="shared" si="4"/>
        <v>26</v>
      </c>
      <c r="AC24" s="401">
        <f t="shared" si="4"/>
        <v>27</v>
      </c>
      <c r="AD24" s="401">
        <f t="shared" si="4"/>
        <v>28</v>
      </c>
      <c r="AE24" s="401">
        <f t="shared" si="4"/>
        <v>29</v>
      </c>
      <c r="AF24" s="401">
        <f t="shared" si="4"/>
        <v>30</v>
      </c>
    </row>
    <row r="25" spans="1:32" s="13" customFormat="1" ht="15.75">
      <c r="A25" s="406" t="s">
        <v>48</v>
      </c>
      <c r="B25" s="406" t="s">
        <v>48</v>
      </c>
      <c r="C25" s="406" t="s">
        <v>48</v>
      </c>
      <c r="D25" s="406" t="s">
        <v>48</v>
      </c>
      <c r="E25" s="406" t="s">
        <v>48</v>
      </c>
      <c r="F25" s="406" t="s">
        <v>48</v>
      </c>
      <c r="G25" s="406" t="s">
        <v>48</v>
      </c>
      <c r="H25" s="406" t="s">
        <v>48</v>
      </c>
      <c r="I25" s="406" t="s">
        <v>48</v>
      </c>
      <c r="J25" s="406" t="s">
        <v>48</v>
      </c>
      <c r="K25" s="406" t="s">
        <v>48</v>
      </c>
      <c r="L25" s="406" t="s">
        <v>48</v>
      </c>
      <c r="M25" s="406" t="s">
        <v>48</v>
      </c>
      <c r="N25" s="406" t="s">
        <v>48</v>
      </c>
      <c r="O25" s="406" t="s">
        <v>48</v>
      </c>
      <c r="P25" s="406" t="s">
        <v>48</v>
      </c>
      <c r="Q25" s="406" t="s">
        <v>48</v>
      </c>
      <c r="R25" s="406" t="s">
        <v>48</v>
      </c>
      <c r="S25" s="406" t="s">
        <v>48</v>
      </c>
      <c r="T25" s="406" t="s">
        <v>48</v>
      </c>
      <c r="U25" s="406" t="s">
        <v>48</v>
      </c>
      <c r="V25" s="406" t="s">
        <v>48</v>
      </c>
      <c r="W25" s="406" t="s">
        <v>48</v>
      </c>
      <c r="X25" s="406" t="s">
        <v>48</v>
      </c>
      <c r="Y25" s="406" t="s">
        <v>48</v>
      </c>
      <c r="Z25" s="406" t="s">
        <v>48</v>
      </c>
      <c r="AA25" s="406" t="s">
        <v>48</v>
      </c>
      <c r="AB25" s="406" t="s">
        <v>48</v>
      </c>
      <c r="AC25" s="406" t="s">
        <v>48</v>
      </c>
      <c r="AD25" s="406" t="s">
        <v>48</v>
      </c>
      <c r="AE25" s="406" t="s">
        <v>48</v>
      </c>
      <c r="AF25" s="406" t="s">
        <v>48</v>
      </c>
    </row>
    <row r="26" spans="1:32" s="13" customFormat="1" ht="15.75">
      <c r="A26" s="418" t="s">
        <v>161</v>
      </c>
      <c r="B26" s="432">
        <f>'5. Sources of Funds'!D17</f>
        <v>0</v>
      </c>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row>
    <row r="27" spans="1:32" s="13" customFormat="1" ht="15.75">
      <c r="A27" s="418" t="s">
        <v>159</v>
      </c>
      <c r="B27" s="419">
        <f>'5. Sources of Funds'!E17</f>
        <v>0</v>
      </c>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row>
    <row r="28" spans="1:32" s="13" customFormat="1" ht="15.75">
      <c r="A28" s="418" t="s">
        <v>160</v>
      </c>
      <c r="B28" s="419">
        <f>'5. Sources of Funds'!C17</f>
        <v>0</v>
      </c>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row>
    <row r="29" spans="1:32" s="13" customFormat="1" ht="15.75">
      <c r="A29" s="418" t="s">
        <v>162</v>
      </c>
      <c r="B29" s="419"/>
      <c r="C29" s="419">
        <f>IF(B27=0,0,PMT(B26/12,B27*12,-B28)*12)</f>
        <v>0</v>
      </c>
      <c r="D29" s="419">
        <f t="shared" ref="D29:AF29" si="5">IF(C32&gt;$C$29,$C$29,C32)</f>
        <v>0</v>
      </c>
      <c r="E29" s="419">
        <f t="shared" si="5"/>
        <v>0</v>
      </c>
      <c r="F29" s="419">
        <f t="shared" si="5"/>
        <v>0</v>
      </c>
      <c r="G29" s="419">
        <f t="shared" si="5"/>
        <v>0</v>
      </c>
      <c r="H29" s="419">
        <f t="shared" si="5"/>
        <v>0</v>
      </c>
      <c r="I29" s="419">
        <f t="shared" si="5"/>
        <v>0</v>
      </c>
      <c r="J29" s="419">
        <f t="shared" si="5"/>
        <v>0</v>
      </c>
      <c r="K29" s="419">
        <f t="shared" si="5"/>
        <v>0</v>
      </c>
      <c r="L29" s="419">
        <f t="shared" si="5"/>
        <v>0</v>
      </c>
      <c r="M29" s="419">
        <f t="shared" si="5"/>
        <v>0</v>
      </c>
      <c r="N29" s="419">
        <f t="shared" si="5"/>
        <v>0</v>
      </c>
      <c r="O29" s="419">
        <f t="shared" si="5"/>
        <v>0</v>
      </c>
      <c r="P29" s="419">
        <f t="shared" si="5"/>
        <v>0</v>
      </c>
      <c r="Q29" s="419">
        <f t="shared" si="5"/>
        <v>0</v>
      </c>
      <c r="R29" s="419">
        <f t="shared" si="5"/>
        <v>0</v>
      </c>
      <c r="S29" s="419">
        <f t="shared" si="5"/>
        <v>0</v>
      </c>
      <c r="T29" s="419">
        <f t="shared" si="5"/>
        <v>0</v>
      </c>
      <c r="U29" s="419">
        <f t="shared" si="5"/>
        <v>0</v>
      </c>
      <c r="V29" s="419">
        <f t="shared" si="5"/>
        <v>0</v>
      </c>
      <c r="W29" s="419">
        <f t="shared" si="5"/>
        <v>0</v>
      </c>
      <c r="X29" s="419">
        <f t="shared" si="5"/>
        <v>0</v>
      </c>
      <c r="Y29" s="419">
        <f t="shared" si="5"/>
        <v>0</v>
      </c>
      <c r="Z29" s="419">
        <f t="shared" si="5"/>
        <v>0</v>
      </c>
      <c r="AA29" s="419">
        <f t="shared" si="5"/>
        <v>0</v>
      </c>
      <c r="AB29" s="419">
        <f t="shared" si="5"/>
        <v>0</v>
      </c>
      <c r="AC29" s="419">
        <f t="shared" si="5"/>
        <v>0</v>
      </c>
      <c r="AD29" s="419">
        <f t="shared" si="5"/>
        <v>0</v>
      </c>
      <c r="AE29" s="419">
        <f t="shared" si="5"/>
        <v>0</v>
      </c>
      <c r="AF29" s="419">
        <f t="shared" si="5"/>
        <v>0</v>
      </c>
    </row>
    <row r="30" spans="1:32" s="13" customFormat="1" ht="15.75">
      <c r="A30" s="418" t="s">
        <v>88</v>
      </c>
      <c r="B30" s="419"/>
      <c r="C30" s="419">
        <f>$B$26*B28</f>
        <v>0</v>
      </c>
      <c r="D30" s="419">
        <f t="shared" ref="D30:AF30" si="6">IF(C32-C29&gt;0,$B$26*C32,0)</f>
        <v>0</v>
      </c>
      <c r="E30" s="419">
        <f t="shared" si="6"/>
        <v>0</v>
      </c>
      <c r="F30" s="419">
        <f t="shared" si="6"/>
        <v>0</v>
      </c>
      <c r="G30" s="419">
        <f t="shared" si="6"/>
        <v>0</v>
      </c>
      <c r="H30" s="419">
        <f t="shared" si="6"/>
        <v>0</v>
      </c>
      <c r="I30" s="419">
        <f t="shared" si="6"/>
        <v>0</v>
      </c>
      <c r="J30" s="419">
        <f t="shared" si="6"/>
        <v>0</v>
      </c>
      <c r="K30" s="419">
        <f t="shared" si="6"/>
        <v>0</v>
      </c>
      <c r="L30" s="419">
        <f t="shared" si="6"/>
        <v>0</v>
      </c>
      <c r="M30" s="419">
        <f t="shared" si="6"/>
        <v>0</v>
      </c>
      <c r="N30" s="419">
        <f t="shared" si="6"/>
        <v>0</v>
      </c>
      <c r="O30" s="419">
        <f t="shared" si="6"/>
        <v>0</v>
      </c>
      <c r="P30" s="419">
        <f t="shared" si="6"/>
        <v>0</v>
      </c>
      <c r="Q30" s="419">
        <f t="shared" si="6"/>
        <v>0</v>
      </c>
      <c r="R30" s="419">
        <f t="shared" si="6"/>
        <v>0</v>
      </c>
      <c r="S30" s="419">
        <f t="shared" si="6"/>
        <v>0</v>
      </c>
      <c r="T30" s="419">
        <f t="shared" si="6"/>
        <v>0</v>
      </c>
      <c r="U30" s="419">
        <f t="shared" si="6"/>
        <v>0</v>
      </c>
      <c r="V30" s="419">
        <f t="shared" si="6"/>
        <v>0</v>
      </c>
      <c r="W30" s="419">
        <f t="shared" si="6"/>
        <v>0</v>
      </c>
      <c r="X30" s="419">
        <f t="shared" si="6"/>
        <v>0</v>
      </c>
      <c r="Y30" s="419">
        <f t="shared" si="6"/>
        <v>0</v>
      </c>
      <c r="Z30" s="419">
        <f t="shared" si="6"/>
        <v>0</v>
      </c>
      <c r="AA30" s="419">
        <f t="shared" si="6"/>
        <v>0</v>
      </c>
      <c r="AB30" s="419">
        <f t="shared" si="6"/>
        <v>0</v>
      </c>
      <c r="AC30" s="419">
        <f t="shared" si="6"/>
        <v>0</v>
      </c>
      <c r="AD30" s="419">
        <f t="shared" si="6"/>
        <v>0</v>
      </c>
      <c r="AE30" s="419">
        <f t="shared" si="6"/>
        <v>0</v>
      </c>
      <c r="AF30" s="419">
        <f t="shared" si="6"/>
        <v>0</v>
      </c>
    </row>
    <row r="31" spans="1:32" s="13" customFormat="1" ht="15.75">
      <c r="A31" s="418" t="s">
        <v>89</v>
      </c>
      <c r="B31" s="419"/>
      <c r="C31" s="419">
        <f>C29-C30</f>
        <v>0</v>
      </c>
      <c r="D31" s="419">
        <f>IF('5. Sources of Funds'!F17='7. Pro Forma page 2'!D4,C32,D29-D30)</f>
        <v>0</v>
      </c>
      <c r="E31" s="419">
        <f>IF('5. Sources of Funds'!G17='7. Pro Forma page 2'!E4,D32,E29-E30)</f>
        <v>0</v>
      </c>
      <c r="F31" s="419">
        <f>IF('5. Sources of Funds'!H17='7. Pro Forma page 2'!F4,E32,F29-F30)</f>
        <v>0</v>
      </c>
      <c r="G31" s="419">
        <f>IF('5. Sources of Funds'!I17='7. Pro Forma page 2'!G4,F32,G29-G30)</f>
        <v>0</v>
      </c>
      <c r="H31" s="419">
        <f>IF('5. Sources of Funds'!J17='7. Pro Forma page 2'!H4,G32,H29-H30)</f>
        <v>0</v>
      </c>
      <c r="I31" s="419">
        <f>IF('5. Sources of Funds'!K17='7. Pro Forma page 2'!I4,H32,I29-I30)</f>
        <v>0</v>
      </c>
      <c r="J31" s="419">
        <f>IF('5. Sources of Funds'!L17='7. Pro Forma page 2'!J4,I32,J29-J30)</f>
        <v>0</v>
      </c>
      <c r="K31" s="419">
        <f>IF('5. Sources of Funds'!M17='7. Pro Forma page 2'!K4,J32,K29-K30)</f>
        <v>0</v>
      </c>
      <c r="L31" s="419">
        <f>IF('5. Sources of Funds'!N17='7. Pro Forma page 2'!L4,K32,L29-L30)</f>
        <v>0</v>
      </c>
      <c r="M31" s="419">
        <f>IF('5. Sources of Funds'!O17='7. Pro Forma page 2'!M4,L32,M29-M30)</f>
        <v>0</v>
      </c>
      <c r="N31" s="419">
        <f>IF('5. Sources of Funds'!P17='7. Pro Forma page 2'!N4,M32,N29-N30)</f>
        <v>0</v>
      </c>
      <c r="O31" s="419">
        <f>IF('5. Sources of Funds'!Q17='7. Pro Forma page 2'!O4,N32,O29-O30)</f>
        <v>0</v>
      </c>
      <c r="P31" s="419">
        <f>IF('5. Sources of Funds'!R17='7. Pro Forma page 2'!P4,O32,P29-P30)</f>
        <v>0</v>
      </c>
      <c r="Q31" s="419">
        <f>IF('5. Sources of Funds'!S17='7. Pro Forma page 2'!Q4,P32,Q29-Q30)</f>
        <v>0</v>
      </c>
      <c r="R31" s="419">
        <f>IF('5. Sources of Funds'!T17='7. Pro Forma page 2'!R4,Q32,R29-R30)</f>
        <v>0</v>
      </c>
      <c r="S31" s="419">
        <f>IF('5. Sources of Funds'!U17='7. Pro Forma page 2'!S4,R32,S29-S30)</f>
        <v>0</v>
      </c>
      <c r="T31" s="419">
        <f>IF('5. Sources of Funds'!V17='7. Pro Forma page 2'!T4,S32,T29-T30)</f>
        <v>0</v>
      </c>
      <c r="U31" s="419">
        <f>IF('5. Sources of Funds'!W17='7. Pro Forma page 2'!U4,T32,U29-U30)</f>
        <v>0</v>
      </c>
      <c r="V31" s="419">
        <f>IF('5. Sources of Funds'!X17='7. Pro Forma page 2'!V4,U32,V29-V30)</f>
        <v>0</v>
      </c>
      <c r="W31" s="419">
        <f>IF('5. Sources of Funds'!Y17='7. Pro Forma page 2'!W4,V32,W29-W30)</f>
        <v>0</v>
      </c>
      <c r="X31" s="419">
        <f>IF('5. Sources of Funds'!Z17='7. Pro Forma page 2'!X4,W32,X29-X30)</f>
        <v>0</v>
      </c>
      <c r="Y31" s="419">
        <f>IF('5. Sources of Funds'!AA17='7. Pro Forma page 2'!Y4,X32,Y29-Y30)</f>
        <v>0</v>
      </c>
      <c r="Z31" s="419">
        <f>IF('5. Sources of Funds'!AB17='7. Pro Forma page 2'!Z4,Y32,Z29-Z30)</f>
        <v>0</v>
      </c>
      <c r="AA31" s="419">
        <f>IF('5. Sources of Funds'!AC17='7. Pro Forma page 2'!AA4,Z32,AA29-AA30)</f>
        <v>0</v>
      </c>
      <c r="AB31" s="419">
        <f>IF('5. Sources of Funds'!AD17='7. Pro Forma page 2'!AB4,AA32,AB29-AB30)</f>
        <v>0</v>
      </c>
      <c r="AC31" s="419">
        <f>IF('5. Sources of Funds'!AE17='7. Pro Forma page 2'!AC4,AB32,AC29-AC30)</f>
        <v>0</v>
      </c>
      <c r="AD31" s="419">
        <f>IF('5. Sources of Funds'!AF17='7. Pro Forma page 2'!AD4,AC32,AD29-AD30)</f>
        <v>0</v>
      </c>
      <c r="AE31" s="419">
        <f>IF('5. Sources of Funds'!AG17='7. Pro Forma page 2'!AE4,AD32,AE29-AE30)</f>
        <v>0</v>
      </c>
      <c r="AF31" s="419">
        <f>IF('5. Sources of Funds'!AH17='7. Pro Forma page 2'!AF4,AE32,AF29-AF30)</f>
        <v>0</v>
      </c>
    </row>
    <row r="32" spans="1:32" s="13" customFormat="1" ht="15.75">
      <c r="A32" s="426" t="s">
        <v>90</v>
      </c>
      <c r="B32" s="434"/>
      <c r="C32" s="434">
        <f>B28-C31</f>
        <v>0</v>
      </c>
      <c r="D32" s="434">
        <f t="shared" ref="D32:AF32" si="7">C32-D31</f>
        <v>0</v>
      </c>
      <c r="E32" s="434">
        <f t="shared" si="7"/>
        <v>0</v>
      </c>
      <c r="F32" s="434">
        <f t="shared" si="7"/>
        <v>0</v>
      </c>
      <c r="G32" s="434">
        <f t="shared" si="7"/>
        <v>0</v>
      </c>
      <c r="H32" s="434">
        <f t="shared" si="7"/>
        <v>0</v>
      </c>
      <c r="I32" s="434">
        <f t="shared" si="7"/>
        <v>0</v>
      </c>
      <c r="J32" s="434">
        <f t="shared" si="7"/>
        <v>0</v>
      </c>
      <c r="K32" s="434">
        <f t="shared" si="7"/>
        <v>0</v>
      </c>
      <c r="L32" s="434">
        <f t="shared" si="7"/>
        <v>0</v>
      </c>
      <c r="M32" s="434">
        <f t="shared" si="7"/>
        <v>0</v>
      </c>
      <c r="N32" s="434">
        <f t="shared" si="7"/>
        <v>0</v>
      </c>
      <c r="O32" s="434">
        <f t="shared" si="7"/>
        <v>0</v>
      </c>
      <c r="P32" s="434">
        <f t="shared" si="7"/>
        <v>0</v>
      </c>
      <c r="Q32" s="434">
        <f t="shared" si="7"/>
        <v>0</v>
      </c>
      <c r="R32" s="434">
        <f t="shared" si="7"/>
        <v>0</v>
      </c>
      <c r="S32" s="434">
        <f t="shared" si="7"/>
        <v>0</v>
      </c>
      <c r="T32" s="434">
        <f t="shared" si="7"/>
        <v>0</v>
      </c>
      <c r="U32" s="434">
        <f t="shared" si="7"/>
        <v>0</v>
      </c>
      <c r="V32" s="434">
        <f t="shared" si="7"/>
        <v>0</v>
      </c>
      <c r="W32" s="434">
        <f t="shared" si="7"/>
        <v>0</v>
      </c>
      <c r="X32" s="434">
        <f t="shared" si="7"/>
        <v>0</v>
      </c>
      <c r="Y32" s="434">
        <f t="shared" si="7"/>
        <v>0</v>
      </c>
      <c r="Z32" s="434">
        <f t="shared" si="7"/>
        <v>0</v>
      </c>
      <c r="AA32" s="434">
        <f t="shared" si="7"/>
        <v>0</v>
      </c>
      <c r="AB32" s="434">
        <f t="shared" si="7"/>
        <v>0</v>
      </c>
      <c r="AC32" s="434">
        <f t="shared" si="7"/>
        <v>0</v>
      </c>
      <c r="AD32" s="434">
        <f t="shared" si="7"/>
        <v>0</v>
      </c>
      <c r="AE32" s="434">
        <f t="shared" si="7"/>
        <v>0</v>
      </c>
      <c r="AF32" s="434">
        <f t="shared" si="7"/>
        <v>0</v>
      </c>
    </row>
    <row r="33" spans="1:32" s="13" customFormat="1" ht="15.75">
      <c r="A33" s="379"/>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row>
    <row r="34" spans="1:32">
      <c r="A34" s="379"/>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row>
    <row r="35" spans="1:32">
      <c r="A35" s="379"/>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row>
    <row r="36" spans="1:32">
      <c r="A36" s="379"/>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row>
    <row r="37" spans="1:32">
      <c r="A37" s="379"/>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row>
    <row r="38" spans="1:32">
      <c r="A38" s="379"/>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row>
    <row r="39" spans="1:32">
      <c r="A39" s="379"/>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row>
    <row r="40" spans="1:32">
      <c r="A40" s="379"/>
      <c r="B40" s="379"/>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row>
    <row r="41" spans="1:32">
      <c r="A41" s="379"/>
      <c r="B41" s="379"/>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row>
    <row r="42" spans="1:32">
      <c r="A42" s="379"/>
      <c r="B42" s="379"/>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row>
    <row r="43" spans="1:32">
      <c r="A43" s="379"/>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row>
    <row r="44" spans="1:32">
      <c r="A44" s="379"/>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row>
    <row r="45" spans="1:32">
      <c r="A45" s="379"/>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row>
    <row r="46" spans="1:32">
      <c r="A46" s="379"/>
      <c r="B46" s="379"/>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row>
  </sheetData>
  <pageMargins left="0.7" right="0.7" top="0.75" bottom="0.75" header="0.3" footer="0.3"/>
  <pageSetup scale="59" fitToWidth="2" orientation="landscape" horizontalDpi="300" verticalDpi="300" r:id="rId1"/>
  <colBreaks count="1" manualBreakCount="1">
    <brk id="17" max="31"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Cover Page </vt:lpstr>
      <vt:lpstr>1. Key General Assumptions</vt:lpstr>
      <vt:lpstr>2. Key Financial Assumptions</vt:lpstr>
      <vt:lpstr>3. Development Budget</vt:lpstr>
      <vt:lpstr>4. Development Timeline</vt:lpstr>
      <vt:lpstr>5. Sources of Funds</vt:lpstr>
      <vt:lpstr>6. Pro Forma Inputs</vt:lpstr>
      <vt:lpstr>7. Pro Forma page 2</vt:lpstr>
      <vt:lpstr>8. Pro Forma page 3</vt:lpstr>
      <vt:lpstr>9. Pro Forma page 4</vt:lpstr>
      <vt:lpstr>10. Pro Forma page 5</vt:lpstr>
      <vt:lpstr>OPTIONAL - Pro Forma (Hardcode)</vt:lpstr>
      <vt:lpstr>'1. Key General Assumptions'!Print_Area</vt:lpstr>
      <vt:lpstr>'2. Key Financial Assumptions'!Print_Area</vt:lpstr>
      <vt:lpstr>'3. Development Budget'!Print_Area</vt:lpstr>
      <vt:lpstr>'5. Sources of Funds'!Print_Area</vt:lpstr>
      <vt:lpstr>'6. Pro Forma Inputs'!Print_Area</vt:lpstr>
      <vt:lpstr>'7. Pro Forma page 2'!Print_Area</vt:lpstr>
      <vt:lpstr>'8. Pro Forma page 3'!Print_Area</vt:lpstr>
      <vt:lpstr>'Cover Page '!Print_Area</vt:lpstr>
      <vt:lpstr>'OPTIONAL - Pro Forma (Hardcode)'!Print_Area</vt:lpstr>
      <vt:lpstr>'1. Key General Assumptions'!Print_Titles</vt:lpstr>
      <vt:lpstr>'10. Pro Forma page 5'!Print_Titles</vt:lpstr>
      <vt:lpstr>'6. Pro Forma Inputs'!Print_Titles</vt:lpstr>
      <vt:lpstr>'7. Pro Forma page 2'!Print_Titles</vt:lpstr>
      <vt:lpstr>'8. Pro Forma page 3'!Print_Titles</vt:lpstr>
      <vt:lpstr>'9. Pro Forma page 4'!Print_Titles</vt:lpstr>
      <vt:lpstr>'OPTIONAL - Pro Forma (Hardcode)'!Print_Titles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of a Development Budget and Operating Pro Forma for a Commercial and/or Mixed-Use Project</dc:title>
  <dc:creator>National Development Council</dc:creator>
  <cp:lastModifiedBy>Ranalli, Steven</cp:lastModifiedBy>
  <cp:lastPrinted>2014-10-31T20:16:04Z</cp:lastPrinted>
  <dcterms:created xsi:type="dcterms:W3CDTF">1998-06-26T14:54:03Z</dcterms:created>
  <dcterms:modified xsi:type="dcterms:W3CDTF">2017-06-05T17:12:34Z</dcterms:modified>
</cp:coreProperties>
</file>